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d.docs.live.net/269994e35f1807b3/Documentos/"/>
    </mc:Choice>
  </mc:AlternateContent>
  <xr:revisionPtr revIDLastSave="0" documentId="8_{EE38BE34-E93D-4346-A377-7CF2D1B21199}" xr6:coauthVersionLast="47" xr6:coauthVersionMax="47" xr10:uidLastSave="{00000000-0000-0000-0000-000000000000}"/>
  <bookViews>
    <workbookView xWindow="-110" yWindow="-110" windowWidth="19420" windowHeight="11500" activeTab="1" xr2:uid="{00000000-000D-0000-FFFF-FFFF00000000}"/>
  </bookViews>
  <sheets>
    <sheet name="Contents" sheetId="7" r:id="rId1"/>
    <sheet name="Abbreviation" sheetId="8" r:id="rId2"/>
    <sheet name="Muller" sheetId="2" r:id="rId3"/>
    <sheet name="Winnipeg" sheetId="3" r:id="rId4"/>
    <sheet name="Thresholds LOD" sheetId="4" r:id="rId5"/>
    <sheet name="Concentration" sheetId="6"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4" l="1"/>
  <c r="T23" i="4"/>
  <c r="T22" i="4"/>
  <c r="T21" i="4"/>
  <c r="T20" i="4"/>
  <c r="T19" i="4"/>
  <c r="T9" i="4"/>
  <c r="T8" i="4"/>
  <c r="T7" i="4"/>
  <c r="T6" i="4"/>
  <c r="T5" i="4"/>
  <c r="T4" i="4"/>
  <c r="T3" i="4"/>
  <c r="T2" i="4"/>
  <c r="Y2" i="2"/>
  <c r="Z2" i="2"/>
  <c r="Y3" i="2"/>
  <c r="Z3" i="2"/>
  <c r="Y4" i="2"/>
  <c r="Z4" i="2"/>
  <c r="Y5" i="2"/>
  <c r="Z5" i="2"/>
  <c r="Y6" i="2"/>
  <c r="Z6" i="2"/>
  <c r="Y7" i="2"/>
  <c r="Z7" i="2"/>
  <c r="Y8" i="2"/>
  <c r="Z8" i="2"/>
  <c r="Y9" i="2"/>
  <c r="Z9" i="2"/>
  <c r="Y10" i="2"/>
  <c r="Z10" i="2"/>
  <c r="Y11" i="2"/>
  <c r="Z11" i="2"/>
  <c r="Y12" i="2"/>
  <c r="Z12" i="2"/>
  <c r="Y13" i="2"/>
  <c r="Z13" i="2"/>
  <c r="Y14" i="2"/>
  <c r="Z14" i="2"/>
  <c r="Y15" i="2"/>
  <c r="Z15" i="2"/>
  <c r="Y16" i="2"/>
  <c r="Z16" i="2"/>
  <c r="Y17" i="2"/>
  <c r="Z17" i="2"/>
  <c r="Y18" i="2"/>
  <c r="Z18" i="2"/>
  <c r="Y19" i="2"/>
  <c r="Z19" i="2"/>
  <c r="Y20" i="2"/>
  <c r="Z20" i="2"/>
  <c r="Y21" i="2"/>
  <c r="Z21" i="2"/>
  <c r="Y22" i="2"/>
  <c r="Z22" i="2"/>
  <c r="Y23" i="2"/>
  <c r="Z23" i="2"/>
  <c r="Y24" i="2"/>
  <c r="Z24" i="2"/>
  <c r="Y25" i="2"/>
  <c r="Z25" i="2"/>
  <c r="Y26" i="2"/>
  <c r="Z26" i="2"/>
  <c r="Y27" i="2"/>
  <c r="Z27" i="2"/>
  <c r="Y28" i="2"/>
  <c r="Z28" i="2"/>
  <c r="Y29" i="2"/>
  <c r="Z29" i="2"/>
  <c r="Y30" i="2"/>
  <c r="Z30" i="2"/>
  <c r="Y31" i="2"/>
  <c r="Z31" i="2"/>
  <c r="Y32" i="2"/>
  <c r="Z32" i="2"/>
  <c r="Y33" i="2"/>
  <c r="Z33" i="2"/>
  <c r="Y34" i="2"/>
  <c r="Z34" i="2"/>
  <c r="Y35" i="2"/>
  <c r="Z35" i="2"/>
  <c r="Y36" i="2"/>
  <c r="Z36" i="2"/>
  <c r="Y37" i="2"/>
  <c r="Z37" i="2"/>
  <c r="Y38" i="2"/>
  <c r="Z38" i="2"/>
  <c r="Y39" i="2"/>
  <c r="Z39" i="2"/>
  <c r="Y40" i="2"/>
  <c r="Z40" i="2"/>
  <c r="Y41" i="2"/>
  <c r="Z41" i="2"/>
  <c r="Y42" i="2"/>
  <c r="Z42" i="2"/>
  <c r="Y43" i="2"/>
  <c r="Z43" i="2"/>
  <c r="Y44" i="2"/>
  <c r="Z44" i="2"/>
  <c r="Y45" i="2"/>
  <c r="Z45" i="2"/>
  <c r="Y46" i="2"/>
  <c r="Z46" i="2"/>
  <c r="Y47" i="2"/>
  <c r="Z47" i="2"/>
  <c r="Y48" i="2"/>
  <c r="Z48" i="2"/>
  <c r="Y49" i="2"/>
  <c r="Z49" i="2"/>
  <c r="Y50" i="2"/>
  <c r="Z50" i="2"/>
  <c r="Y51" i="2"/>
  <c r="Z51" i="2"/>
  <c r="Y52" i="2"/>
  <c r="Z52" i="2"/>
  <c r="Y53" i="2"/>
  <c r="Z53" i="2"/>
  <c r="Y54" i="2"/>
  <c r="Z54" i="2"/>
  <c r="Y55" i="2"/>
  <c r="Z55" i="2"/>
  <c r="Y56" i="2"/>
  <c r="Z56" i="2"/>
  <c r="Y57" i="2"/>
  <c r="Z57" i="2"/>
  <c r="Y58" i="2"/>
  <c r="Z58" i="2"/>
  <c r="Y59" i="2"/>
  <c r="Z59" i="2"/>
  <c r="Y60" i="2"/>
  <c r="Z60" i="2"/>
  <c r="Y61" i="2"/>
  <c r="Z61" i="2"/>
  <c r="Y62" i="2"/>
  <c r="Z62" i="2"/>
  <c r="Y63" i="2"/>
  <c r="Z63" i="2"/>
  <c r="Y64" i="2"/>
  <c r="Z64" i="2"/>
  <c r="Y65" i="2"/>
  <c r="Z65" i="2"/>
  <c r="Y66" i="2"/>
  <c r="Z66" i="2"/>
  <c r="Y67" i="2"/>
  <c r="Z67" i="2"/>
  <c r="Y68" i="2"/>
  <c r="Z68" i="2"/>
  <c r="Y69" i="2"/>
  <c r="Z69" i="2"/>
  <c r="Y70" i="2"/>
  <c r="Z70" i="2"/>
  <c r="Y71" i="2"/>
  <c r="Z71" i="2"/>
  <c r="Y72" i="2"/>
  <c r="Z72" i="2"/>
  <c r="Y73" i="2"/>
  <c r="Z73" i="2"/>
  <c r="Y74" i="2"/>
  <c r="Z74" i="2"/>
  <c r="Y75" i="2"/>
  <c r="Z75" i="2"/>
  <c r="Y76" i="2"/>
  <c r="Z76" i="2"/>
  <c r="Y77" i="2"/>
  <c r="Z77" i="2"/>
  <c r="Y78" i="2"/>
  <c r="Z78" i="2"/>
  <c r="Y79" i="2"/>
  <c r="Z79" i="2"/>
  <c r="Y80" i="2"/>
  <c r="Z80" i="2"/>
  <c r="Y81" i="2"/>
  <c r="Z81" i="2"/>
  <c r="Y82" i="2"/>
  <c r="Z82" i="2"/>
  <c r="Y83" i="2"/>
  <c r="Z83" i="2"/>
  <c r="Y84" i="2"/>
  <c r="Z84" i="2"/>
  <c r="Y85" i="2"/>
  <c r="Z85" i="2"/>
  <c r="Y86" i="2"/>
  <c r="Z86" i="2"/>
  <c r="Y87" i="2"/>
  <c r="Z87" i="2"/>
  <c r="Y88" i="2"/>
  <c r="Z88" i="2"/>
  <c r="Y89" i="2"/>
  <c r="Z89" i="2"/>
  <c r="Y90" i="2"/>
  <c r="Z90" i="2"/>
  <c r="Y91" i="2"/>
  <c r="Z91" i="2"/>
  <c r="Y92" i="2"/>
  <c r="Z92" i="2"/>
  <c r="Y93" i="2"/>
  <c r="Z93" i="2"/>
  <c r="Y94" i="2"/>
  <c r="Z94" i="2"/>
  <c r="Y95" i="2"/>
  <c r="Z95" i="2"/>
  <c r="Y96" i="2"/>
  <c r="Z96" i="2"/>
  <c r="Y97" i="2"/>
  <c r="Z97" i="2"/>
  <c r="Y98" i="2"/>
  <c r="Z98" i="2"/>
  <c r="P20" i="4"/>
  <c r="Q20" i="4"/>
  <c r="R20" i="4"/>
  <c r="P21" i="4"/>
  <c r="Q21" i="4"/>
  <c r="R21" i="4"/>
  <c r="P22" i="4"/>
  <c r="Q22" i="4"/>
  <c r="R22" i="4"/>
  <c r="P23" i="4"/>
  <c r="Q23" i="4"/>
  <c r="R23" i="4"/>
  <c r="P24" i="4"/>
  <c r="Q24" i="4"/>
  <c r="R24" i="4"/>
  <c r="P19" i="4"/>
  <c r="Q19" i="4"/>
  <c r="R19" i="4"/>
  <c r="P3" i="4"/>
  <c r="Q3" i="4"/>
  <c r="R3" i="4"/>
  <c r="P4" i="4"/>
  <c r="Q4" i="4"/>
  <c r="R4" i="4"/>
  <c r="P5" i="4"/>
  <c r="Q5" i="4"/>
  <c r="R5" i="4"/>
  <c r="P6" i="4"/>
  <c r="Q6" i="4"/>
  <c r="R6" i="4"/>
  <c r="P7" i="4"/>
  <c r="Q7" i="4"/>
  <c r="R7" i="4"/>
  <c r="P8" i="4"/>
  <c r="Q8" i="4"/>
  <c r="R8" i="4"/>
  <c r="P9" i="4"/>
  <c r="Q9" i="4"/>
  <c r="R9" i="4"/>
  <c r="P2" i="4"/>
  <c r="Q2" i="4"/>
  <c r="R2" i="4"/>
  <c r="H2" i="4"/>
  <c r="I2" i="4"/>
  <c r="H20" i="4"/>
  <c r="I20" i="4"/>
  <c r="H21" i="4"/>
  <c r="I21" i="4"/>
  <c r="H22" i="4"/>
  <c r="I22" i="4"/>
  <c r="H23" i="4"/>
  <c r="I23" i="4"/>
  <c r="H24" i="4"/>
  <c r="I24" i="4"/>
  <c r="H19" i="4"/>
  <c r="I19" i="4"/>
  <c r="H3" i="4"/>
  <c r="I3" i="4"/>
  <c r="H4" i="4"/>
  <c r="I4" i="4"/>
  <c r="H5" i="4"/>
  <c r="I5" i="4"/>
  <c r="H6" i="4"/>
  <c r="I6" i="4"/>
  <c r="H7" i="4"/>
  <c r="I7" i="4"/>
  <c r="H8" i="4"/>
  <c r="I8" i="4"/>
  <c r="H9" i="4"/>
  <c r="K2" i="4"/>
  <c r="L24" i="4"/>
  <c r="M24" i="4"/>
  <c r="N24" i="4"/>
  <c r="K24" i="4"/>
  <c r="L23" i="4"/>
  <c r="M23" i="4"/>
  <c r="N23" i="4"/>
  <c r="K23" i="4"/>
  <c r="L22" i="4"/>
  <c r="M22" i="4"/>
  <c r="N22" i="4"/>
  <c r="K22" i="4"/>
  <c r="L21" i="4"/>
  <c r="M21" i="4"/>
  <c r="N21" i="4"/>
  <c r="K21" i="4"/>
  <c r="L20" i="4"/>
  <c r="M20" i="4"/>
  <c r="N20" i="4"/>
  <c r="K20" i="4"/>
  <c r="L19" i="4"/>
  <c r="M19" i="4"/>
  <c r="N19" i="4"/>
  <c r="K19" i="4"/>
  <c r="L9" i="4"/>
  <c r="M9" i="4"/>
  <c r="N9" i="4"/>
  <c r="K9" i="4"/>
  <c r="L8" i="4"/>
  <c r="M8" i="4"/>
  <c r="N8" i="4"/>
  <c r="K8" i="4"/>
  <c r="L7" i="4"/>
  <c r="M7" i="4"/>
  <c r="N7" i="4"/>
  <c r="K7" i="4"/>
  <c r="L6" i="4"/>
  <c r="M6" i="4"/>
  <c r="N6" i="4"/>
  <c r="K6" i="4"/>
  <c r="L5" i="4"/>
  <c r="M5" i="4"/>
  <c r="N5" i="4"/>
  <c r="K5" i="4"/>
  <c r="L4" i="4"/>
  <c r="M4" i="4"/>
  <c r="N4" i="4"/>
  <c r="K4" i="4"/>
  <c r="L3" i="4"/>
  <c r="M3" i="4"/>
  <c r="N3" i="4"/>
  <c r="K3" i="4"/>
  <c r="L2" i="4"/>
  <c r="M2" i="4"/>
  <c r="N2" i="4"/>
  <c r="AW3" i="3"/>
  <c r="AW4" i="3"/>
  <c r="AW5" i="3"/>
  <c r="AW6" i="3"/>
  <c r="AW7" i="3"/>
  <c r="AW8" i="3"/>
  <c r="AW9" i="3"/>
  <c r="AW10" i="3"/>
  <c r="AW11" i="3"/>
  <c r="AW12"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Q3" i="3"/>
  <c r="AQ4" i="3"/>
  <c r="AQ5" i="3"/>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K3" i="3"/>
  <c r="AK4" i="3"/>
  <c r="AK5" i="3"/>
  <c r="AK6" i="3"/>
  <c r="AK7" i="3"/>
  <c r="AK8" i="3"/>
  <c r="AK9" i="3"/>
  <c r="AK10" i="3"/>
  <c r="AK11" i="3"/>
  <c r="AK12" i="3"/>
  <c r="AK13" i="3"/>
  <c r="AK14" i="3"/>
  <c r="AK15" i="3"/>
  <c r="AK16" i="3"/>
  <c r="AK17" i="3"/>
  <c r="AK18" i="3"/>
  <c r="AK19" i="3"/>
  <c r="AK20" i="3"/>
  <c r="AK21" i="3"/>
  <c r="AK22" i="3"/>
  <c r="AK23" i="3"/>
  <c r="AK24" i="3"/>
  <c r="AK25" i="3"/>
  <c r="AK26" i="3"/>
  <c r="AK27" i="3"/>
  <c r="AK28" i="3"/>
  <c r="AK29" i="3"/>
  <c r="AK30" i="3"/>
  <c r="AK31"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AK74"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K108" i="3"/>
  <c r="AK109" i="3"/>
  <c r="AK110" i="3"/>
  <c r="AK111" i="3"/>
  <c r="AK112" i="3"/>
  <c r="AK113" i="3"/>
  <c r="AK114" i="3"/>
  <c r="AK115" i="3"/>
  <c r="AK116" i="3"/>
  <c r="AK117" i="3"/>
  <c r="AK118" i="3"/>
  <c r="AK119" i="3"/>
  <c r="AK120" i="3"/>
  <c r="AK121" i="3"/>
  <c r="AK122" i="3"/>
  <c r="AK123" i="3"/>
  <c r="AK124" i="3"/>
  <c r="AK125" i="3"/>
  <c r="AK126" i="3"/>
  <c r="AK127" i="3"/>
  <c r="AK128" i="3"/>
  <c r="AK129" i="3"/>
  <c r="AK130" i="3"/>
  <c r="AK131" i="3"/>
  <c r="AK132" i="3"/>
  <c r="AK133" i="3"/>
  <c r="AE3" i="3"/>
  <c r="AE4" i="3"/>
  <c r="AE5" i="3"/>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Y3" i="3"/>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S3" i="3"/>
  <c r="S4" i="3"/>
  <c r="S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F3" i="3"/>
  <c r="F4" i="3"/>
  <c r="F5" i="3"/>
  <c r="F6" i="3"/>
  <c r="F7" i="3"/>
  <c r="F8" i="3"/>
  <c r="F9" i="3"/>
  <c r="F10" i="3"/>
  <c r="F11" i="3"/>
  <c r="F12" i="3"/>
  <c r="F13" i="3"/>
  <c r="F14" i="3"/>
  <c r="F15" i="3"/>
  <c r="F16" i="3"/>
  <c r="F17" i="3"/>
  <c r="F18" i="3"/>
  <c r="F19" i="3"/>
  <c r="F20" i="3"/>
  <c r="F21" i="3"/>
  <c r="F22" i="3"/>
  <c r="F23" i="3"/>
  <c r="F24" i="3"/>
  <c r="F25" i="3"/>
  <c r="F26" i="3"/>
  <c r="F27" i="3"/>
  <c r="F28" i="3"/>
  <c r="AW2" i="3"/>
  <c r="AQ2" i="3"/>
  <c r="AK2" i="3"/>
  <c r="AE2" i="3"/>
  <c r="Y2" i="3"/>
  <c r="S2" i="3"/>
  <c r="M2" i="3"/>
  <c r="F2" i="3"/>
  <c r="Q167" i="2"/>
  <c r="Q168" i="2"/>
  <c r="J105" i="2"/>
  <c r="J106" i="2"/>
  <c r="C83" i="2"/>
  <c r="C84" i="2"/>
  <c r="AO3" i="2"/>
  <c r="AO4" i="2"/>
  <c r="AO5" i="2"/>
  <c r="AO6" i="2"/>
  <c r="AO7" i="2"/>
  <c r="AO8" i="2"/>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2" i="2"/>
  <c r="AH2" i="2"/>
  <c r="AH3"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A2" i="2"/>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2" i="2"/>
  <c r="AL52" i="2"/>
  <c r="AL53" i="2"/>
  <c r="AE60" i="2"/>
  <c r="AE61" i="2"/>
  <c r="X99" i="2"/>
  <c r="X100" i="2"/>
  <c r="AT44" i="3"/>
  <c r="AT45" i="3"/>
  <c r="AN35" i="3"/>
  <c r="AN36" i="3"/>
  <c r="AH134" i="3"/>
  <c r="AH135" i="3"/>
  <c r="AB46" i="3"/>
  <c r="AB47" i="3"/>
  <c r="P205" i="3"/>
  <c r="P206" i="3"/>
  <c r="V35" i="3"/>
  <c r="V36" i="3"/>
  <c r="J49" i="3"/>
  <c r="J50" i="3"/>
  <c r="C29" i="3"/>
  <c r="C30" i="3"/>
  <c r="AO2" i="3"/>
  <c r="AP2" i="3"/>
  <c r="AO3" i="3"/>
  <c r="AP3" i="3"/>
  <c r="AO4" i="3"/>
  <c r="AP4" i="3"/>
  <c r="AO5" i="3"/>
  <c r="AP5" i="3"/>
  <c r="AO6" i="3"/>
  <c r="AP6" i="3"/>
  <c r="AO7" i="3"/>
  <c r="AP7" i="3"/>
  <c r="AO8" i="3"/>
  <c r="AP8" i="3"/>
  <c r="AO9" i="3"/>
  <c r="AP9" i="3"/>
  <c r="AO10" i="3"/>
  <c r="AP10" i="3"/>
  <c r="AO11" i="3"/>
  <c r="AP11" i="3"/>
  <c r="AO12" i="3"/>
  <c r="AP12" i="3"/>
  <c r="AO13" i="3"/>
  <c r="AP13" i="3"/>
  <c r="AO14" i="3"/>
  <c r="AP14" i="3"/>
  <c r="AO15" i="3"/>
  <c r="AP15" i="3"/>
  <c r="AO16" i="3"/>
  <c r="AP16" i="3"/>
  <c r="AO17" i="3"/>
  <c r="AP17" i="3"/>
  <c r="AO18" i="3"/>
  <c r="AP18" i="3"/>
  <c r="AO19" i="3"/>
  <c r="AP19" i="3"/>
  <c r="AO20" i="3"/>
  <c r="AP20" i="3"/>
  <c r="AO21" i="3"/>
  <c r="AP21" i="3"/>
  <c r="AO22" i="3"/>
  <c r="AP22" i="3"/>
  <c r="AO23" i="3"/>
  <c r="AP23" i="3"/>
  <c r="AO24" i="3"/>
  <c r="AP24" i="3"/>
  <c r="AO25" i="3"/>
  <c r="AP25" i="3"/>
  <c r="AO26" i="3"/>
  <c r="AP26" i="3"/>
  <c r="AO27" i="3"/>
  <c r="AP27" i="3"/>
  <c r="AO28" i="3"/>
  <c r="AP28" i="3"/>
  <c r="AO29" i="3"/>
  <c r="AP29" i="3"/>
  <c r="AO30" i="3"/>
  <c r="AP30" i="3"/>
  <c r="AO31" i="3"/>
  <c r="AP31" i="3"/>
  <c r="AO32" i="3"/>
  <c r="AP32" i="3"/>
  <c r="AO33" i="3"/>
  <c r="AP33" i="3"/>
  <c r="AO34" i="3"/>
  <c r="AP34" i="3"/>
  <c r="K2" i="3"/>
  <c r="L2" i="3"/>
  <c r="K3" i="3"/>
  <c r="L3" i="3"/>
  <c r="K4" i="3"/>
  <c r="L4" i="3"/>
  <c r="K5" i="3"/>
  <c r="L5" i="3"/>
  <c r="K6" i="3"/>
  <c r="L6" i="3"/>
  <c r="L54" i="3"/>
  <c r="K7" i="3"/>
  <c r="L7" i="3"/>
  <c r="K8" i="3"/>
  <c r="L8" i="3"/>
  <c r="K9" i="3"/>
  <c r="L9" i="3"/>
  <c r="K10" i="3"/>
  <c r="L10" i="3"/>
  <c r="K11" i="3"/>
  <c r="L11" i="3"/>
  <c r="K12" i="3"/>
  <c r="L12" i="3"/>
  <c r="K13" i="3"/>
  <c r="L13" i="3"/>
  <c r="K14" i="3"/>
  <c r="L14" i="3"/>
  <c r="K15" i="3"/>
  <c r="L15" i="3"/>
  <c r="K16" i="3"/>
  <c r="L16" i="3"/>
  <c r="K17" i="3"/>
  <c r="L17" i="3"/>
  <c r="K18" i="3"/>
  <c r="L18" i="3"/>
  <c r="K19" i="3"/>
  <c r="L19" i="3"/>
  <c r="K20" i="3"/>
  <c r="L20" i="3"/>
  <c r="K21" i="3"/>
  <c r="L21" i="3"/>
  <c r="K22" i="3"/>
  <c r="L22" i="3"/>
  <c r="L49" i="3"/>
  <c r="K23" i="3"/>
  <c r="L23" i="3"/>
  <c r="K24" i="3"/>
  <c r="L24" i="3"/>
  <c r="K25" i="3"/>
  <c r="L25" i="3"/>
  <c r="K26" i="3"/>
  <c r="L26" i="3"/>
  <c r="K27" i="3"/>
  <c r="L27" i="3"/>
  <c r="K28" i="3"/>
  <c r="L28" i="3"/>
  <c r="K29" i="3"/>
  <c r="L29" i="3"/>
  <c r="K30" i="3"/>
  <c r="L30" i="3"/>
  <c r="K31" i="3"/>
  <c r="L31" i="3"/>
  <c r="K32" i="3"/>
  <c r="L32" i="3"/>
  <c r="K33" i="3"/>
  <c r="L33" i="3"/>
  <c r="K34" i="3"/>
  <c r="L34" i="3"/>
  <c r="K35" i="3"/>
  <c r="L35" i="3"/>
  <c r="K36" i="3"/>
  <c r="L36" i="3"/>
  <c r="K37" i="3"/>
  <c r="L37" i="3"/>
  <c r="K38" i="3"/>
  <c r="L38" i="3"/>
  <c r="K39" i="3"/>
  <c r="L39" i="3"/>
  <c r="K40" i="3"/>
  <c r="L40" i="3"/>
  <c r="K41" i="3"/>
  <c r="L41" i="3"/>
  <c r="K42" i="3"/>
  <c r="L42" i="3"/>
  <c r="K43" i="3"/>
  <c r="L43" i="3"/>
  <c r="K44" i="3"/>
  <c r="L44" i="3"/>
  <c r="K45" i="3"/>
  <c r="L45" i="3"/>
  <c r="K46" i="3"/>
  <c r="L46" i="3"/>
  <c r="K47" i="3"/>
  <c r="L47" i="3"/>
  <c r="K48" i="3"/>
  <c r="L48" i="3"/>
  <c r="D2" i="3"/>
  <c r="E2" i="3"/>
  <c r="D3" i="3"/>
  <c r="E3" i="3"/>
  <c r="D4" i="3"/>
  <c r="E4" i="3"/>
  <c r="D5" i="3"/>
  <c r="E5" i="3"/>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AC42" i="3"/>
  <c r="AD42" i="3"/>
  <c r="W3" i="3"/>
  <c r="X3" i="3"/>
  <c r="W4" i="3"/>
  <c r="X4" i="3"/>
  <c r="W5" i="3"/>
  <c r="X5" i="3"/>
  <c r="W6" i="3"/>
  <c r="X6" i="3"/>
  <c r="W7" i="3"/>
  <c r="X7" i="3"/>
  <c r="W8" i="3"/>
  <c r="X8" i="3"/>
  <c r="W9" i="3"/>
  <c r="X9" i="3"/>
  <c r="W10" i="3"/>
  <c r="X10" i="3"/>
  <c r="W11" i="3"/>
  <c r="X11" i="3"/>
  <c r="W12" i="3"/>
  <c r="X12" i="3"/>
  <c r="W13" i="3"/>
  <c r="X13" i="3"/>
  <c r="W14" i="3"/>
  <c r="X14" i="3"/>
  <c r="W15" i="3"/>
  <c r="X15" i="3"/>
  <c r="W16" i="3"/>
  <c r="X16" i="3"/>
  <c r="W17" i="3"/>
  <c r="X17" i="3"/>
  <c r="W18" i="3"/>
  <c r="X18" i="3"/>
  <c r="W19" i="3"/>
  <c r="X19" i="3"/>
  <c r="W20" i="3"/>
  <c r="X20" i="3"/>
  <c r="W21" i="3"/>
  <c r="X21" i="3"/>
  <c r="W22" i="3"/>
  <c r="X22" i="3"/>
  <c r="W23" i="3"/>
  <c r="X23" i="3"/>
  <c r="W24" i="3"/>
  <c r="X24" i="3"/>
  <c r="W25" i="3"/>
  <c r="X25" i="3"/>
  <c r="W26" i="3"/>
  <c r="X26" i="3"/>
  <c r="W27" i="3"/>
  <c r="X27" i="3"/>
  <c r="W28" i="3"/>
  <c r="X28" i="3"/>
  <c r="W29" i="3"/>
  <c r="X29" i="3"/>
  <c r="W30" i="3"/>
  <c r="X30" i="3"/>
  <c r="W31" i="3"/>
  <c r="X31" i="3"/>
  <c r="W32" i="3"/>
  <c r="X32" i="3"/>
  <c r="W33" i="3"/>
  <c r="X33" i="3"/>
  <c r="W34" i="3"/>
  <c r="X34" i="3"/>
  <c r="W2" i="3"/>
  <c r="X2" i="3"/>
  <c r="I9" i="4"/>
  <c r="AO37" i="3"/>
  <c r="AI36" i="3"/>
  <c r="AJ36" i="3"/>
  <c r="AI37" i="3"/>
  <c r="AJ37" i="3"/>
  <c r="AI38" i="3"/>
  <c r="AJ38" i="3"/>
  <c r="AI39" i="3"/>
  <c r="AJ39" i="3"/>
  <c r="AI40" i="3"/>
  <c r="AJ40" i="3"/>
  <c r="AI41" i="3"/>
  <c r="AJ41" i="3"/>
  <c r="AI42" i="3"/>
  <c r="AJ42" i="3"/>
  <c r="AI43" i="3"/>
  <c r="AJ43" i="3"/>
  <c r="AI44" i="3"/>
  <c r="AJ44" i="3"/>
  <c r="AI45" i="3"/>
  <c r="AJ45" i="3"/>
  <c r="AI46" i="3"/>
  <c r="AJ46" i="3"/>
  <c r="AI47" i="3"/>
  <c r="AJ47" i="3"/>
  <c r="AI48" i="3"/>
  <c r="AJ48" i="3"/>
  <c r="AI49" i="3"/>
  <c r="AJ49" i="3"/>
  <c r="AI50" i="3"/>
  <c r="AJ50" i="3"/>
  <c r="AI51" i="3"/>
  <c r="AJ51" i="3"/>
  <c r="AI52" i="3"/>
  <c r="AJ52" i="3"/>
  <c r="AI53" i="3"/>
  <c r="AJ53" i="3"/>
  <c r="AI54" i="3"/>
  <c r="AJ54" i="3"/>
  <c r="AI55" i="3"/>
  <c r="AJ55" i="3"/>
  <c r="AI56" i="3"/>
  <c r="AJ56" i="3"/>
  <c r="AI57" i="3"/>
  <c r="AJ57" i="3"/>
  <c r="AI58" i="3"/>
  <c r="AJ58" i="3"/>
  <c r="AI59" i="3"/>
  <c r="AJ59" i="3"/>
  <c r="AI60" i="3"/>
  <c r="AJ60" i="3"/>
  <c r="AI61" i="3"/>
  <c r="AJ61" i="3"/>
  <c r="AI62" i="3"/>
  <c r="AJ62" i="3"/>
  <c r="AI63" i="3"/>
  <c r="AJ63" i="3"/>
  <c r="AI64" i="3"/>
  <c r="AJ64" i="3"/>
  <c r="AI65" i="3"/>
  <c r="AJ65" i="3"/>
  <c r="AI66" i="3"/>
  <c r="AJ66" i="3"/>
  <c r="AI67" i="3"/>
  <c r="AJ67" i="3"/>
  <c r="AI68" i="3"/>
  <c r="AJ68" i="3"/>
  <c r="AI69" i="3"/>
  <c r="AJ69" i="3"/>
  <c r="AI70" i="3"/>
  <c r="AJ70" i="3"/>
  <c r="AI71" i="3"/>
  <c r="AJ71" i="3"/>
  <c r="AI72" i="3"/>
  <c r="AJ72" i="3"/>
  <c r="AI73" i="3"/>
  <c r="AJ73" i="3"/>
  <c r="AI74" i="3"/>
  <c r="AJ74" i="3"/>
  <c r="AI75" i="3"/>
  <c r="AJ75" i="3"/>
  <c r="AI76" i="3"/>
  <c r="AJ76" i="3"/>
  <c r="AI77" i="3"/>
  <c r="AJ77" i="3"/>
  <c r="AI78" i="3"/>
  <c r="AJ78" i="3"/>
  <c r="AI79" i="3"/>
  <c r="AJ79" i="3"/>
  <c r="AI80" i="3"/>
  <c r="AJ80" i="3"/>
  <c r="AI81" i="3"/>
  <c r="AJ81" i="3"/>
  <c r="AI82" i="3"/>
  <c r="AJ82" i="3"/>
  <c r="AI83" i="3"/>
  <c r="AJ83" i="3"/>
  <c r="AI84" i="3"/>
  <c r="AJ84" i="3"/>
  <c r="AI85" i="3"/>
  <c r="AJ85" i="3"/>
  <c r="AI86" i="3"/>
  <c r="AJ86" i="3"/>
  <c r="AI87" i="3"/>
  <c r="AJ87" i="3"/>
  <c r="AI88" i="3"/>
  <c r="AJ88" i="3"/>
  <c r="AI89" i="3"/>
  <c r="AJ89" i="3"/>
  <c r="AI90" i="3"/>
  <c r="AJ90" i="3"/>
  <c r="AI91" i="3"/>
  <c r="AJ91" i="3"/>
  <c r="AI92" i="3"/>
  <c r="AJ92" i="3"/>
  <c r="AI93" i="3"/>
  <c r="AJ93" i="3"/>
  <c r="AI94" i="3"/>
  <c r="AJ94" i="3"/>
  <c r="AI95" i="3"/>
  <c r="AJ95" i="3"/>
  <c r="AI96" i="3"/>
  <c r="AJ96" i="3"/>
  <c r="AI97" i="3"/>
  <c r="AJ97" i="3"/>
  <c r="AI98" i="3"/>
  <c r="AJ98" i="3"/>
  <c r="AI99" i="3"/>
  <c r="AJ99" i="3"/>
  <c r="AI100" i="3"/>
  <c r="AJ100" i="3"/>
  <c r="AI101" i="3"/>
  <c r="AJ101" i="3"/>
  <c r="AI102" i="3"/>
  <c r="AJ102" i="3"/>
  <c r="AI103" i="3"/>
  <c r="AJ103" i="3"/>
  <c r="AI104" i="3"/>
  <c r="AJ104" i="3"/>
  <c r="AI105" i="3"/>
  <c r="AJ105" i="3"/>
  <c r="AI106" i="3"/>
  <c r="AJ106" i="3"/>
  <c r="AI107" i="3"/>
  <c r="AJ107" i="3"/>
  <c r="AI108" i="3"/>
  <c r="AJ108" i="3"/>
  <c r="AI109" i="3"/>
  <c r="AJ109" i="3"/>
  <c r="AI110" i="3"/>
  <c r="AJ110" i="3"/>
  <c r="AI111" i="3"/>
  <c r="AJ111" i="3"/>
  <c r="AI112" i="3"/>
  <c r="AJ112" i="3"/>
  <c r="AI113" i="3"/>
  <c r="AJ113" i="3"/>
  <c r="AI114" i="3"/>
  <c r="AJ114" i="3"/>
  <c r="AI115" i="3"/>
  <c r="AJ115" i="3"/>
  <c r="AI116" i="3"/>
  <c r="AJ116" i="3"/>
  <c r="AI117" i="3"/>
  <c r="AJ117" i="3"/>
  <c r="AI118" i="3"/>
  <c r="AJ118" i="3"/>
  <c r="AI119" i="3"/>
  <c r="AJ119" i="3"/>
  <c r="AI120" i="3"/>
  <c r="AJ120" i="3"/>
  <c r="AI121" i="3"/>
  <c r="AJ121" i="3"/>
  <c r="AI122" i="3"/>
  <c r="AJ122" i="3"/>
  <c r="AI123" i="3"/>
  <c r="AJ123" i="3"/>
  <c r="AI124" i="3"/>
  <c r="AJ124" i="3"/>
  <c r="AI125" i="3"/>
  <c r="AJ125" i="3"/>
  <c r="AI126" i="3"/>
  <c r="AJ126" i="3"/>
  <c r="AI127" i="3"/>
  <c r="AJ127" i="3"/>
  <c r="AI128" i="3"/>
  <c r="AJ128" i="3"/>
  <c r="AI129" i="3"/>
  <c r="AJ129" i="3"/>
  <c r="AI130" i="3"/>
  <c r="AJ130" i="3"/>
  <c r="AI131" i="3"/>
  <c r="AJ131" i="3"/>
  <c r="AI132" i="3"/>
  <c r="AJ132" i="3"/>
  <c r="AI133" i="3"/>
  <c r="AJ133" i="3"/>
  <c r="AI3" i="3"/>
  <c r="AJ3" i="3"/>
  <c r="AI4" i="3"/>
  <c r="AJ4" i="3"/>
  <c r="AI5" i="3"/>
  <c r="AJ5" i="3"/>
  <c r="AI6" i="3"/>
  <c r="AJ6" i="3"/>
  <c r="AI7" i="3"/>
  <c r="AJ7" i="3"/>
  <c r="AI8" i="3"/>
  <c r="AJ8" i="3"/>
  <c r="AI9" i="3"/>
  <c r="AJ9" i="3"/>
  <c r="AI10" i="3"/>
  <c r="AJ10" i="3"/>
  <c r="AI11" i="3"/>
  <c r="AJ11" i="3"/>
  <c r="AI12" i="3"/>
  <c r="AJ12" i="3"/>
  <c r="AI13" i="3"/>
  <c r="AJ13" i="3"/>
  <c r="AI14" i="3"/>
  <c r="AJ14" i="3"/>
  <c r="AI15" i="3"/>
  <c r="AJ15" i="3"/>
  <c r="AI16" i="3"/>
  <c r="AJ16" i="3"/>
  <c r="AI17" i="3"/>
  <c r="AJ17" i="3"/>
  <c r="AI18" i="3"/>
  <c r="AJ18" i="3"/>
  <c r="AI19" i="3"/>
  <c r="AJ19" i="3"/>
  <c r="AI20" i="3"/>
  <c r="AJ20" i="3"/>
  <c r="AI21" i="3"/>
  <c r="AJ21" i="3"/>
  <c r="AI22" i="3"/>
  <c r="AJ22" i="3"/>
  <c r="AI23" i="3"/>
  <c r="AJ23" i="3"/>
  <c r="AI24" i="3"/>
  <c r="AJ24" i="3"/>
  <c r="AI25" i="3"/>
  <c r="AJ25" i="3"/>
  <c r="AI26" i="3"/>
  <c r="AJ26" i="3"/>
  <c r="AI27" i="3"/>
  <c r="AJ27" i="3"/>
  <c r="AI28" i="3"/>
  <c r="AJ28" i="3"/>
  <c r="AI29" i="3"/>
  <c r="AJ29" i="3"/>
  <c r="AI30" i="3"/>
  <c r="AJ30" i="3"/>
  <c r="AI31" i="3"/>
  <c r="AJ31" i="3"/>
  <c r="AI32" i="3"/>
  <c r="AJ32" i="3"/>
  <c r="AI33" i="3"/>
  <c r="AJ33" i="3"/>
  <c r="AI34" i="3"/>
  <c r="AJ34" i="3"/>
  <c r="AI35" i="3"/>
  <c r="AJ35" i="3"/>
  <c r="AI2" i="3"/>
  <c r="AJ2" i="3"/>
  <c r="AC33" i="3"/>
  <c r="AD33" i="3"/>
  <c r="AC34" i="3"/>
  <c r="AD34" i="3"/>
  <c r="AC35" i="3"/>
  <c r="AD35" i="3"/>
  <c r="AC36" i="3"/>
  <c r="AD36" i="3"/>
  <c r="AC37" i="3"/>
  <c r="AD37" i="3"/>
  <c r="AC38" i="3"/>
  <c r="AD38" i="3"/>
  <c r="AC39" i="3"/>
  <c r="AD39" i="3"/>
  <c r="AC40" i="3"/>
  <c r="AD40" i="3"/>
  <c r="AC41" i="3"/>
  <c r="AD41" i="3"/>
  <c r="AC43" i="3"/>
  <c r="AD43" i="3"/>
  <c r="AC2" i="3"/>
  <c r="AD2" i="3"/>
  <c r="AC3" i="3"/>
  <c r="AD3" i="3"/>
  <c r="AC4" i="3"/>
  <c r="AD4" i="3"/>
  <c r="AC5" i="3"/>
  <c r="AD5" i="3"/>
  <c r="AC6" i="3"/>
  <c r="AD6" i="3"/>
  <c r="AC7" i="3"/>
  <c r="AD7" i="3"/>
  <c r="AC8" i="3"/>
  <c r="AD8" i="3"/>
  <c r="AC9" i="3"/>
  <c r="AD9" i="3"/>
  <c r="AC10" i="3"/>
  <c r="AD10" i="3"/>
  <c r="AC11" i="3"/>
  <c r="AD11" i="3"/>
  <c r="AC12" i="3"/>
  <c r="AD12" i="3"/>
  <c r="AC13" i="3"/>
  <c r="AD13" i="3"/>
  <c r="AC14" i="3"/>
  <c r="AD14" i="3"/>
  <c r="AC15" i="3"/>
  <c r="AD15" i="3"/>
  <c r="AC16" i="3"/>
  <c r="AD16" i="3"/>
  <c r="AC17" i="3"/>
  <c r="AD17" i="3"/>
  <c r="AC18" i="3"/>
  <c r="AD18" i="3"/>
  <c r="AC19" i="3"/>
  <c r="AD19" i="3"/>
  <c r="AC20" i="3"/>
  <c r="AD20" i="3"/>
  <c r="AC21" i="3"/>
  <c r="AD21" i="3"/>
  <c r="AC22" i="3"/>
  <c r="AD22" i="3"/>
  <c r="AC23" i="3"/>
  <c r="AD23" i="3"/>
  <c r="AC24" i="3"/>
  <c r="AD24" i="3"/>
  <c r="AC25" i="3"/>
  <c r="AD25" i="3"/>
  <c r="AC26" i="3"/>
  <c r="AD26" i="3"/>
  <c r="AC27" i="3"/>
  <c r="AD27" i="3"/>
  <c r="AC28" i="3"/>
  <c r="AD28" i="3"/>
  <c r="AC29" i="3"/>
  <c r="AD29" i="3"/>
  <c r="AC30" i="3"/>
  <c r="AD30" i="3"/>
  <c r="AC31" i="3"/>
  <c r="AD31" i="3"/>
  <c r="AC32" i="3"/>
  <c r="AD32" i="3"/>
  <c r="AU21" i="3"/>
  <c r="AV21" i="3"/>
  <c r="AU22" i="3"/>
  <c r="AV22" i="3"/>
  <c r="AU23" i="3"/>
  <c r="AV23" i="3"/>
  <c r="AU24" i="3"/>
  <c r="AV24" i="3"/>
  <c r="AU25" i="3"/>
  <c r="AV25" i="3"/>
  <c r="AU26" i="3"/>
  <c r="AV26" i="3"/>
  <c r="AU27" i="3"/>
  <c r="AV27" i="3"/>
  <c r="AU28" i="3"/>
  <c r="AV28" i="3"/>
  <c r="AU29" i="3"/>
  <c r="AV29" i="3"/>
  <c r="AU30" i="3"/>
  <c r="AV30" i="3"/>
  <c r="AU31" i="3"/>
  <c r="AV31" i="3"/>
  <c r="AU32" i="3"/>
  <c r="AV32" i="3"/>
  <c r="AU33" i="3"/>
  <c r="AV33" i="3"/>
  <c r="AU34" i="3"/>
  <c r="AV34" i="3"/>
  <c r="AU35" i="3"/>
  <c r="AV35" i="3"/>
  <c r="AU36" i="3"/>
  <c r="AV36" i="3"/>
  <c r="AU37" i="3"/>
  <c r="AV37" i="3"/>
  <c r="AU38" i="3"/>
  <c r="AV38" i="3"/>
  <c r="AU39" i="3"/>
  <c r="AV39" i="3"/>
  <c r="AU40" i="3"/>
  <c r="AV40" i="3"/>
  <c r="AU41" i="3"/>
  <c r="AV41" i="3"/>
  <c r="AU42" i="3"/>
  <c r="AV42" i="3"/>
  <c r="AU43" i="3"/>
  <c r="AV43" i="3"/>
  <c r="AU3" i="3"/>
  <c r="AV3" i="3"/>
  <c r="AU4" i="3"/>
  <c r="AV4" i="3"/>
  <c r="AU5" i="3"/>
  <c r="AV5" i="3"/>
  <c r="AU6" i="3"/>
  <c r="AV6" i="3"/>
  <c r="AU7" i="3"/>
  <c r="AV7" i="3"/>
  <c r="AU8" i="3"/>
  <c r="AV8" i="3"/>
  <c r="AU9" i="3"/>
  <c r="AV9" i="3"/>
  <c r="AU10" i="3"/>
  <c r="AV10" i="3"/>
  <c r="AU11" i="3"/>
  <c r="AV11" i="3"/>
  <c r="AU12" i="3"/>
  <c r="AV12" i="3"/>
  <c r="AU13" i="3"/>
  <c r="AV13" i="3"/>
  <c r="AU14" i="3"/>
  <c r="AV14" i="3"/>
  <c r="AU15" i="3"/>
  <c r="AV15" i="3"/>
  <c r="AU16" i="3"/>
  <c r="AV16" i="3"/>
  <c r="AU17" i="3"/>
  <c r="AV17" i="3"/>
  <c r="AU18" i="3"/>
  <c r="AV18" i="3"/>
  <c r="AU19" i="3"/>
  <c r="AV19" i="3"/>
  <c r="AU20" i="3"/>
  <c r="AV20" i="3"/>
  <c r="AU2" i="3"/>
  <c r="AV2" i="3"/>
  <c r="Q3" i="3"/>
  <c r="R3" i="3"/>
  <c r="Q4" i="3"/>
  <c r="R4" i="3"/>
  <c r="Q5" i="3"/>
  <c r="R5" i="3"/>
  <c r="Q6" i="3"/>
  <c r="R6" i="3"/>
  <c r="Q7" i="3"/>
  <c r="R7" i="3"/>
  <c r="Q8" i="3"/>
  <c r="R8" i="3"/>
  <c r="Q9" i="3"/>
  <c r="R9" i="3"/>
  <c r="Q10" i="3"/>
  <c r="R10" i="3"/>
  <c r="Q11" i="3"/>
  <c r="R11" i="3"/>
  <c r="Q12" i="3"/>
  <c r="R12" i="3"/>
  <c r="Q13" i="3"/>
  <c r="R13" i="3"/>
  <c r="Q14" i="3"/>
  <c r="R14" i="3"/>
  <c r="Q15" i="3"/>
  <c r="R15" i="3"/>
  <c r="Q16" i="3"/>
  <c r="R16" i="3"/>
  <c r="Q17" i="3"/>
  <c r="R17" i="3"/>
  <c r="Q18" i="3"/>
  <c r="R18" i="3"/>
  <c r="Q19" i="3"/>
  <c r="R19" i="3"/>
  <c r="Q20" i="3"/>
  <c r="R20" i="3"/>
  <c r="Q21" i="3"/>
  <c r="R21" i="3"/>
  <c r="Q22" i="3"/>
  <c r="R22" i="3"/>
  <c r="Q23" i="3"/>
  <c r="R23" i="3"/>
  <c r="Q24" i="3"/>
  <c r="R24" i="3"/>
  <c r="Q25" i="3"/>
  <c r="R25" i="3"/>
  <c r="Q26" i="3"/>
  <c r="R26" i="3"/>
  <c r="Q27" i="3"/>
  <c r="R27" i="3"/>
  <c r="Q28" i="3"/>
  <c r="R28" i="3"/>
  <c r="Q29" i="3"/>
  <c r="R29" i="3"/>
  <c r="Q30" i="3"/>
  <c r="R30" i="3"/>
  <c r="Q31" i="3"/>
  <c r="R31" i="3"/>
  <c r="Q32" i="3"/>
  <c r="R32" i="3"/>
  <c r="Q33" i="3"/>
  <c r="R33" i="3"/>
  <c r="Q34" i="3"/>
  <c r="R34" i="3"/>
  <c r="Q35" i="3"/>
  <c r="R35" i="3"/>
  <c r="Q36" i="3"/>
  <c r="R36" i="3"/>
  <c r="Q37" i="3"/>
  <c r="R37" i="3"/>
  <c r="Q38" i="3"/>
  <c r="R38" i="3"/>
  <c r="Q39" i="3"/>
  <c r="R39" i="3"/>
  <c r="Q40" i="3"/>
  <c r="R40" i="3"/>
  <c r="Q41" i="3"/>
  <c r="R41" i="3"/>
  <c r="Q42" i="3"/>
  <c r="R42" i="3"/>
  <c r="Q43" i="3"/>
  <c r="R43" i="3"/>
  <c r="Q44" i="3"/>
  <c r="R44" i="3"/>
  <c r="Q45" i="3"/>
  <c r="R45" i="3"/>
  <c r="Q46" i="3"/>
  <c r="R46" i="3"/>
  <c r="Q47" i="3"/>
  <c r="R47" i="3"/>
  <c r="Q48" i="3"/>
  <c r="R48" i="3"/>
  <c r="Q49" i="3"/>
  <c r="R49" i="3"/>
  <c r="Q50" i="3"/>
  <c r="R50" i="3"/>
  <c r="Q51" i="3"/>
  <c r="R51" i="3"/>
  <c r="Q52" i="3"/>
  <c r="R52" i="3"/>
  <c r="Q53" i="3"/>
  <c r="R53" i="3"/>
  <c r="Q54" i="3"/>
  <c r="R54" i="3"/>
  <c r="Q55" i="3"/>
  <c r="R55" i="3"/>
  <c r="Q56" i="3"/>
  <c r="R56" i="3"/>
  <c r="Q57" i="3"/>
  <c r="R57" i="3"/>
  <c r="Q58" i="3"/>
  <c r="R58" i="3"/>
  <c r="Q59" i="3"/>
  <c r="R59" i="3"/>
  <c r="Q60" i="3"/>
  <c r="R60" i="3"/>
  <c r="Q61" i="3"/>
  <c r="R61" i="3"/>
  <c r="Q62" i="3"/>
  <c r="R62" i="3"/>
  <c r="Q63" i="3"/>
  <c r="R63" i="3"/>
  <c r="Q64" i="3"/>
  <c r="R64" i="3"/>
  <c r="Q65" i="3"/>
  <c r="R65" i="3"/>
  <c r="Q66" i="3"/>
  <c r="R66" i="3"/>
  <c r="Q67" i="3"/>
  <c r="R67" i="3"/>
  <c r="Q68" i="3"/>
  <c r="R68" i="3"/>
  <c r="Q69" i="3"/>
  <c r="R69" i="3"/>
  <c r="Q70" i="3"/>
  <c r="R70" i="3"/>
  <c r="Q71" i="3"/>
  <c r="R71" i="3"/>
  <c r="Q72" i="3"/>
  <c r="R72" i="3"/>
  <c r="Q73" i="3"/>
  <c r="R73" i="3"/>
  <c r="Q74" i="3"/>
  <c r="R74" i="3"/>
  <c r="Q75" i="3"/>
  <c r="R75" i="3"/>
  <c r="Q76" i="3"/>
  <c r="R76" i="3"/>
  <c r="Q77" i="3"/>
  <c r="R77" i="3"/>
  <c r="Q78" i="3"/>
  <c r="R78" i="3"/>
  <c r="Q79" i="3"/>
  <c r="R79" i="3"/>
  <c r="Q80" i="3"/>
  <c r="R80" i="3"/>
  <c r="Q81" i="3"/>
  <c r="R81" i="3"/>
  <c r="Q82" i="3"/>
  <c r="R82" i="3"/>
  <c r="Q83" i="3"/>
  <c r="R83" i="3"/>
  <c r="Q84" i="3"/>
  <c r="R84" i="3"/>
  <c r="Q85" i="3"/>
  <c r="R85" i="3"/>
  <c r="Q86" i="3"/>
  <c r="R86" i="3"/>
  <c r="Q87" i="3"/>
  <c r="R87" i="3"/>
  <c r="Q88" i="3"/>
  <c r="R88" i="3"/>
  <c r="Q89" i="3"/>
  <c r="R89" i="3"/>
  <c r="Q90" i="3"/>
  <c r="R90" i="3"/>
  <c r="Q91" i="3"/>
  <c r="R91" i="3"/>
  <c r="Q92" i="3"/>
  <c r="R92" i="3"/>
  <c r="Q94" i="3"/>
  <c r="R94" i="3"/>
  <c r="Q96" i="3"/>
  <c r="R96" i="3"/>
  <c r="Q98" i="3"/>
  <c r="R98" i="3"/>
  <c r="Q100" i="3"/>
  <c r="R100" i="3"/>
  <c r="Q102" i="3"/>
  <c r="R102" i="3"/>
  <c r="Q104" i="3"/>
  <c r="R104" i="3"/>
  <c r="Q106" i="3"/>
  <c r="R106" i="3"/>
  <c r="Q108" i="3"/>
  <c r="R108" i="3"/>
  <c r="Q110" i="3"/>
  <c r="R110" i="3"/>
  <c r="Q112" i="3"/>
  <c r="R112" i="3"/>
  <c r="Q114" i="3"/>
  <c r="R114" i="3"/>
  <c r="Q116" i="3"/>
  <c r="R116" i="3"/>
  <c r="Q118" i="3"/>
  <c r="R118" i="3"/>
  <c r="Q120" i="3"/>
  <c r="R120" i="3"/>
  <c r="Q122" i="3"/>
  <c r="R122" i="3"/>
  <c r="Q124" i="3"/>
  <c r="R124" i="3"/>
  <c r="Q126" i="3"/>
  <c r="R126" i="3"/>
  <c r="Q128" i="3"/>
  <c r="R128" i="3"/>
  <c r="Q130" i="3"/>
  <c r="R130" i="3"/>
  <c r="Q132" i="3"/>
  <c r="R132" i="3"/>
  <c r="Q134" i="3"/>
  <c r="R134" i="3"/>
  <c r="Q136" i="3"/>
  <c r="R136" i="3"/>
  <c r="Q138" i="3"/>
  <c r="R138" i="3"/>
  <c r="Q140" i="3"/>
  <c r="R140" i="3"/>
  <c r="Q142" i="3"/>
  <c r="R142" i="3"/>
  <c r="Q144" i="3"/>
  <c r="R144" i="3"/>
  <c r="Q146" i="3"/>
  <c r="R146" i="3"/>
  <c r="Q148" i="3"/>
  <c r="R148" i="3"/>
  <c r="Q150" i="3"/>
  <c r="R150" i="3"/>
  <c r="Q152" i="3"/>
  <c r="R152" i="3"/>
  <c r="Q154" i="3"/>
  <c r="R154" i="3"/>
  <c r="Q156" i="3"/>
  <c r="R156" i="3"/>
  <c r="Q158" i="3"/>
  <c r="R158" i="3"/>
  <c r="Q160" i="3"/>
  <c r="R160" i="3"/>
  <c r="Q162" i="3"/>
  <c r="R162" i="3"/>
  <c r="Q164" i="3"/>
  <c r="R164" i="3"/>
  <c r="Q166" i="3"/>
  <c r="R166" i="3"/>
  <c r="Q168" i="3"/>
  <c r="R168" i="3"/>
  <c r="Q170" i="3"/>
  <c r="R170" i="3"/>
  <c r="Q172" i="3"/>
  <c r="R172" i="3"/>
  <c r="Q174" i="3"/>
  <c r="R174" i="3"/>
  <c r="Q176" i="3"/>
  <c r="R176" i="3"/>
  <c r="Q178" i="3"/>
  <c r="R178" i="3"/>
  <c r="Q180" i="3"/>
  <c r="R180" i="3"/>
  <c r="Q182" i="3"/>
  <c r="R182" i="3"/>
  <c r="Q184" i="3"/>
  <c r="R184" i="3"/>
  <c r="Q186" i="3"/>
  <c r="R186" i="3"/>
  <c r="Q188" i="3"/>
  <c r="R188" i="3"/>
  <c r="Q190" i="3"/>
  <c r="R190" i="3"/>
  <c r="Q192" i="3"/>
  <c r="R192" i="3"/>
  <c r="Q93" i="3"/>
  <c r="R93" i="3"/>
  <c r="Q95" i="3"/>
  <c r="R95" i="3"/>
  <c r="Q97" i="3"/>
  <c r="R97" i="3"/>
  <c r="Q99" i="3"/>
  <c r="R99" i="3"/>
  <c r="Q101" i="3"/>
  <c r="R101" i="3"/>
  <c r="Q103" i="3"/>
  <c r="R103" i="3"/>
  <c r="Q105" i="3"/>
  <c r="R105" i="3"/>
  <c r="Q107" i="3"/>
  <c r="R107" i="3"/>
  <c r="Q109" i="3"/>
  <c r="R109" i="3"/>
  <c r="Q111" i="3"/>
  <c r="R111" i="3"/>
  <c r="Q113" i="3"/>
  <c r="R113" i="3"/>
  <c r="Q115" i="3"/>
  <c r="R115" i="3"/>
  <c r="Q117" i="3"/>
  <c r="R117" i="3"/>
  <c r="Q119" i="3"/>
  <c r="R119" i="3"/>
  <c r="Q121" i="3"/>
  <c r="R121" i="3"/>
  <c r="Q123" i="3"/>
  <c r="R123" i="3"/>
  <c r="Q125" i="3"/>
  <c r="R125" i="3"/>
  <c r="Q127" i="3"/>
  <c r="R127" i="3"/>
  <c r="Q129" i="3"/>
  <c r="R129" i="3"/>
  <c r="Q131" i="3"/>
  <c r="R131" i="3"/>
  <c r="Q133" i="3"/>
  <c r="R133" i="3"/>
  <c r="Q135" i="3"/>
  <c r="R135" i="3"/>
  <c r="Q137" i="3"/>
  <c r="R137" i="3"/>
  <c r="Q139" i="3"/>
  <c r="R139" i="3"/>
  <c r="Q141" i="3"/>
  <c r="R141" i="3"/>
  <c r="Q143" i="3"/>
  <c r="R143" i="3"/>
  <c r="Q145" i="3"/>
  <c r="R145" i="3"/>
  <c r="Q147" i="3"/>
  <c r="R147" i="3"/>
  <c r="Q149" i="3"/>
  <c r="R149" i="3"/>
  <c r="Q151" i="3"/>
  <c r="R151" i="3"/>
  <c r="Q153" i="3"/>
  <c r="R153" i="3"/>
  <c r="Q155" i="3"/>
  <c r="R155" i="3"/>
  <c r="Q157" i="3"/>
  <c r="R157" i="3"/>
  <c r="Q159" i="3"/>
  <c r="R159" i="3"/>
  <c r="Q161" i="3"/>
  <c r="R161" i="3"/>
  <c r="Q163" i="3"/>
  <c r="R163" i="3"/>
  <c r="Q165" i="3"/>
  <c r="R165" i="3"/>
  <c r="Q167" i="3"/>
  <c r="R167" i="3"/>
  <c r="Q169" i="3"/>
  <c r="R169" i="3"/>
  <c r="Q171" i="3"/>
  <c r="R171" i="3"/>
  <c r="Q173" i="3"/>
  <c r="R173" i="3"/>
  <c r="Q175" i="3"/>
  <c r="R175" i="3"/>
  <c r="Q177" i="3"/>
  <c r="R177" i="3"/>
  <c r="Q179" i="3"/>
  <c r="R179" i="3"/>
  <c r="Q181" i="3"/>
  <c r="R181" i="3"/>
  <c r="Q183" i="3"/>
  <c r="R183" i="3"/>
  <c r="Q185" i="3"/>
  <c r="R185" i="3"/>
  <c r="Q187" i="3"/>
  <c r="R187" i="3"/>
  <c r="Q189" i="3"/>
  <c r="R189" i="3"/>
  <c r="Q191" i="3"/>
  <c r="R191" i="3"/>
  <c r="Q193" i="3"/>
  <c r="R193" i="3"/>
  <c r="Q194" i="3"/>
  <c r="R194" i="3"/>
  <c r="Q195" i="3"/>
  <c r="R195" i="3"/>
  <c r="Q196" i="3"/>
  <c r="R196" i="3"/>
  <c r="Q197" i="3"/>
  <c r="R197" i="3"/>
  <c r="Q198" i="3"/>
  <c r="R198" i="3"/>
  <c r="Q199" i="3"/>
  <c r="R199" i="3"/>
  <c r="Q200" i="3"/>
  <c r="R200" i="3"/>
  <c r="Q2" i="3"/>
  <c r="R2" i="3"/>
  <c r="AM8" i="2"/>
  <c r="AN8" i="2"/>
  <c r="AM27" i="2"/>
  <c r="AN27" i="2"/>
  <c r="AM32" i="2"/>
  <c r="AN32" i="2"/>
  <c r="AM39" i="2"/>
  <c r="AN39" i="2"/>
  <c r="AM3" i="2"/>
  <c r="AN3" i="2"/>
  <c r="AM4" i="2"/>
  <c r="AN4" i="2"/>
  <c r="AM5" i="2"/>
  <c r="AN5" i="2"/>
  <c r="AM6" i="2"/>
  <c r="AN6" i="2"/>
  <c r="AM7" i="2"/>
  <c r="AN7" i="2"/>
  <c r="AM9" i="2"/>
  <c r="AN9" i="2"/>
  <c r="AM10" i="2"/>
  <c r="AN10" i="2"/>
  <c r="AM11" i="2"/>
  <c r="AN11" i="2"/>
  <c r="AM12" i="2"/>
  <c r="AN12" i="2"/>
  <c r="AM13" i="2"/>
  <c r="AN13" i="2"/>
  <c r="AM14" i="2"/>
  <c r="AN14" i="2"/>
  <c r="AM15" i="2"/>
  <c r="AN15" i="2"/>
  <c r="AM16" i="2"/>
  <c r="AN16" i="2"/>
  <c r="AM17" i="2"/>
  <c r="AN17" i="2"/>
  <c r="AM18" i="2"/>
  <c r="AN18" i="2"/>
  <c r="AM19" i="2"/>
  <c r="AN19" i="2"/>
  <c r="AM20" i="2"/>
  <c r="AN20" i="2"/>
  <c r="AM21" i="2"/>
  <c r="AN21" i="2"/>
  <c r="AM22" i="2"/>
  <c r="AN22" i="2"/>
  <c r="AM23" i="2"/>
  <c r="AN23" i="2"/>
  <c r="AM24" i="2"/>
  <c r="AN24" i="2"/>
  <c r="AM25" i="2"/>
  <c r="AN25" i="2"/>
  <c r="AM26" i="2"/>
  <c r="AN26" i="2"/>
  <c r="AM28" i="2"/>
  <c r="AN28" i="2"/>
  <c r="AM29" i="2"/>
  <c r="AN29" i="2"/>
  <c r="AM30" i="2"/>
  <c r="AN30" i="2"/>
  <c r="AM31" i="2"/>
  <c r="AN31" i="2"/>
  <c r="AM33" i="2"/>
  <c r="AN33" i="2"/>
  <c r="AM34" i="2"/>
  <c r="AN34" i="2"/>
  <c r="AM35" i="2"/>
  <c r="AN35" i="2"/>
  <c r="AM36" i="2"/>
  <c r="AN36" i="2"/>
  <c r="AM37" i="2"/>
  <c r="AN37" i="2"/>
  <c r="AM38" i="2"/>
  <c r="AN38" i="2"/>
  <c r="AM40" i="2"/>
  <c r="AN40" i="2"/>
  <c r="AM41" i="2"/>
  <c r="AN41" i="2"/>
  <c r="AM42" i="2"/>
  <c r="AN42" i="2"/>
  <c r="AM43" i="2"/>
  <c r="AN43" i="2"/>
  <c r="AM44" i="2"/>
  <c r="AN44" i="2"/>
  <c r="AM45" i="2"/>
  <c r="AN45" i="2"/>
  <c r="AM46" i="2"/>
  <c r="AN46" i="2"/>
  <c r="AM47" i="2"/>
  <c r="AN47" i="2"/>
  <c r="AM48" i="2"/>
  <c r="AN48" i="2"/>
  <c r="AM49" i="2"/>
  <c r="AN49" i="2"/>
  <c r="AM50" i="2"/>
  <c r="AN50" i="2"/>
  <c r="AM51" i="2"/>
  <c r="AN51" i="2"/>
  <c r="AM2" i="2"/>
  <c r="AN2" i="2"/>
  <c r="AF18" i="2"/>
  <c r="AG18" i="2"/>
  <c r="AF29" i="2"/>
  <c r="AG29" i="2"/>
  <c r="AF30" i="2"/>
  <c r="AG30" i="2"/>
  <c r="AF45" i="2"/>
  <c r="AG45" i="2"/>
  <c r="AF46" i="2"/>
  <c r="AG46" i="2"/>
  <c r="AF2" i="2"/>
  <c r="AF3" i="2"/>
  <c r="AG3" i="2"/>
  <c r="AF4" i="2"/>
  <c r="AG4" i="2"/>
  <c r="AF5" i="2"/>
  <c r="AG5" i="2"/>
  <c r="AF6" i="2"/>
  <c r="AG6" i="2"/>
  <c r="AF7" i="2"/>
  <c r="AG7" i="2"/>
  <c r="AF8" i="2"/>
  <c r="AG8" i="2"/>
  <c r="AF9" i="2"/>
  <c r="AG9" i="2"/>
  <c r="AF10" i="2"/>
  <c r="AG10" i="2"/>
  <c r="AF11" i="2"/>
  <c r="AG11" i="2"/>
  <c r="AF12" i="2"/>
  <c r="AG12" i="2"/>
  <c r="AF13" i="2"/>
  <c r="AG13" i="2"/>
  <c r="AF14" i="2"/>
  <c r="AG14" i="2"/>
  <c r="AF15" i="2"/>
  <c r="AG15" i="2"/>
  <c r="AF16" i="2"/>
  <c r="AG16" i="2"/>
  <c r="AF17" i="2"/>
  <c r="AG17" i="2"/>
  <c r="AF19" i="2"/>
  <c r="AG19" i="2"/>
  <c r="AF20" i="2"/>
  <c r="AG20" i="2"/>
  <c r="AF21" i="2"/>
  <c r="AG21" i="2"/>
  <c r="AF22" i="2"/>
  <c r="AG22" i="2"/>
  <c r="AF23" i="2"/>
  <c r="AG23" i="2"/>
  <c r="AF24" i="2"/>
  <c r="AG24" i="2"/>
  <c r="AF25" i="2"/>
  <c r="AG25" i="2"/>
  <c r="AF26" i="2"/>
  <c r="AG26" i="2"/>
  <c r="AF27" i="2"/>
  <c r="AG27" i="2"/>
  <c r="AF28" i="2"/>
  <c r="AG28" i="2"/>
  <c r="AF31" i="2"/>
  <c r="AG31" i="2"/>
  <c r="AF32" i="2"/>
  <c r="AG32" i="2"/>
  <c r="AF33" i="2"/>
  <c r="AG33" i="2"/>
  <c r="AF34" i="2"/>
  <c r="AG34" i="2"/>
  <c r="AF35" i="2"/>
  <c r="AG35" i="2"/>
  <c r="AF36" i="2"/>
  <c r="AG36" i="2"/>
  <c r="AF37" i="2"/>
  <c r="AG37" i="2"/>
  <c r="AF38" i="2"/>
  <c r="AG38" i="2"/>
  <c r="AF39" i="2"/>
  <c r="AG39" i="2"/>
  <c r="AF40" i="2"/>
  <c r="AG40" i="2"/>
  <c r="AF41" i="2"/>
  <c r="AG41" i="2"/>
  <c r="AF42" i="2"/>
  <c r="AG42" i="2"/>
  <c r="AF43" i="2"/>
  <c r="AG43" i="2"/>
  <c r="AF44" i="2"/>
  <c r="AG44" i="2"/>
  <c r="AF47" i="2"/>
  <c r="AG47" i="2"/>
  <c r="AF48" i="2"/>
  <c r="AG48" i="2"/>
  <c r="AF49" i="2"/>
  <c r="AG49" i="2"/>
  <c r="AF50" i="2"/>
  <c r="AG50" i="2"/>
  <c r="AF51" i="2"/>
  <c r="AG51" i="2"/>
  <c r="AF52" i="2"/>
  <c r="AG52" i="2"/>
  <c r="AF53" i="2"/>
  <c r="AG53" i="2"/>
  <c r="AF54" i="2"/>
  <c r="AG54" i="2"/>
  <c r="AF55" i="2"/>
  <c r="AG55" i="2"/>
  <c r="AF56" i="2"/>
  <c r="AG56" i="2"/>
  <c r="AF57" i="2"/>
  <c r="AG57" i="2"/>
  <c r="AF58" i="2"/>
  <c r="AG58" i="2"/>
  <c r="AF59" i="2"/>
  <c r="AG59" i="2"/>
  <c r="R25" i="2"/>
  <c r="S25" i="2"/>
  <c r="R26" i="2"/>
  <c r="S26" i="2"/>
  <c r="R97" i="2"/>
  <c r="S97" i="2"/>
  <c r="R98" i="2"/>
  <c r="S98" i="2"/>
  <c r="R3" i="2"/>
  <c r="S3" i="2"/>
  <c r="R4" i="2"/>
  <c r="S4" i="2"/>
  <c r="R5" i="2"/>
  <c r="S5" i="2"/>
  <c r="R6" i="2"/>
  <c r="S6" i="2"/>
  <c r="R7" i="2"/>
  <c r="S7" i="2"/>
  <c r="R8" i="2"/>
  <c r="S8" i="2"/>
  <c r="R9" i="2"/>
  <c r="S9" i="2"/>
  <c r="R10" i="2"/>
  <c r="S10" i="2"/>
  <c r="R11" i="2"/>
  <c r="S11" i="2"/>
  <c r="R12" i="2"/>
  <c r="S12" i="2"/>
  <c r="R13" i="2"/>
  <c r="S13" i="2"/>
  <c r="R14" i="2"/>
  <c r="S14" i="2"/>
  <c r="R15" i="2"/>
  <c r="S15" i="2"/>
  <c r="R16" i="2"/>
  <c r="S16" i="2"/>
  <c r="R17" i="2"/>
  <c r="S17" i="2"/>
  <c r="R18" i="2"/>
  <c r="S18" i="2"/>
  <c r="R19" i="2"/>
  <c r="S19" i="2"/>
  <c r="R20" i="2"/>
  <c r="S20" i="2"/>
  <c r="R21" i="2"/>
  <c r="S21" i="2"/>
  <c r="R22" i="2"/>
  <c r="S22" i="2"/>
  <c r="R23" i="2"/>
  <c r="S23" i="2"/>
  <c r="R24" i="2"/>
  <c r="S24" i="2"/>
  <c r="R27" i="2"/>
  <c r="S27" i="2"/>
  <c r="R28" i="2"/>
  <c r="S28" i="2"/>
  <c r="R29" i="2"/>
  <c r="S29" i="2"/>
  <c r="R30" i="2"/>
  <c r="S30" i="2"/>
  <c r="R31" i="2"/>
  <c r="S31" i="2"/>
  <c r="R32" i="2"/>
  <c r="S32" i="2"/>
  <c r="R33" i="2"/>
  <c r="S33" i="2"/>
  <c r="R34" i="2"/>
  <c r="S34" i="2"/>
  <c r="R35" i="2"/>
  <c r="S35" i="2"/>
  <c r="R36" i="2"/>
  <c r="S36" i="2"/>
  <c r="R37" i="2"/>
  <c r="S37" i="2"/>
  <c r="R38" i="2"/>
  <c r="S38" i="2"/>
  <c r="R39" i="2"/>
  <c r="S39" i="2"/>
  <c r="R40" i="2"/>
  <c r="S40" i="2"/>
  <c r="R41" i="2"/>
  <c r="S41" i="2"/>
  <c r="R42" i="2"/>
  <c r="S42" i="2"/>
  <c r="R43" i="2"/>
  <c r="S43" i="2"/>
  <c r="R44" i="2"/>
  <c r="S44" i="2"/>
  <c r="R45" i="2"/>
  <c r="S45" i="2"/>
  <c r="R46" i="2"/>
  <c r="S46" i="2"/>
  <c r="R47" i="2"/>
  <c r="S47" i="2"/>
  <c r="R48" i="2"/>
  <c r="S48" i="2"/>
  <c r="R49" i="2"/>
  <c r="S49" i="2"/>
  <c r="R50" i="2"/>
  <c r="S50" i="2"/>
  <c r="R51" i="2"/>
  <c r="S51" i="2"/>
  <c r="R52" i="2"/>
  <c r="S52" i="2"/>
  <c r="R53" i="2"/>
  <c r="S53" i="2"/>
  <c r="R54" i="2"/>
  <c r="S54" i="2"/>
  <c r="R55" i="2"/>
  <c r="S55" i="2"/>
  <c r="R56" i="2"/>
  <c r="S56" i="2"/>
  <c r="R57" i="2"/>
  <c r="S57" i="2"/>
  <c r="R58" i="2"/>
  <c r="S58" i="2"/>
  <c r="R59" i="2"/>
  <c r="S59" i="2"/>
  <c r="R60" i="2"/>
  <c r="S60" i="2"/>
  <c r="R61" i="2"/>
  <c r="S61" i="2"/>
  <c r="R62" i="2"/>
  <c r="S62" i="2"/>
  <c r="R63" i="2"/>
  <c r="S63" i="2"/>
  <c r="R64" i="2"/>
  <c r="S64" i="2"/>
  <c r="R65" i="2"/>
  <c r="S65" i="2"/>
  <c r="R66" i="2"/>
  <c r="S66" i="2"/>
  <c r="R67" i="2"/>
  <c r="S67" i="2"/>
  <c r="R68" i="2"/>
  <c r="S68" i="2"/>
  <c r="R69" i="2"/>
  <c r="S69" i="2"/>
  <c r="R70" i="2"/>
  <c r="S70" i="2"/>
  <c r="R71" i="2"/>
  <c r="S71" i="2"/>
  <c r="R72" i="2"/>
  <c r="S72" i="2"/>
  <c r="R73" i="2"/>
  <c r="S73" i="2"/>
  <c r="R74" i="2"/>
  <c r="S74" i="2"/>
  <c r="R75" i="2"/>
  <c r="S75" i="2"/>
  <c r="R76" i="2"/>
  <c r="S76" i="2"/>
  <c r="R77" i="2"/>
  <c r="S77" i="2"/>
  <c r="R78" i="2"/>
  <c r="S78" i="2"/>
  <c r="R79" i="2"/>
  <c r="S79" i="2"/>
  <c r="R80" i="2"/>
  <c r="S80" i="2"/>
  <c r="R81" i="2"/>
  <c r="S81" i="2"/>
  <c r="R82" i="2"/>
  <c r="S82" i="2"/>
  <c r="R83" i="2"/>
  <c r="S83" i="2"/>
  <c r="R84" i="2"/>
  <c r="S84" i="2"/>
  <c r="R85" i="2"/>
  <c r="S85" i="2"/>
  <c r="R86" i="2"/>
  <c r="S86" i="2"/>
  <c r="R87" i="2"/>
  <c r="S87" i="2"/>
  <c r="R88" i="2"/>
  <c r="S88" i="2"/>
  <c r="R89" i="2"/>
  <c r="S89" i="2"/>
  <c r="R90" i="2"/>
  <c r="S90" i="2"/>
  <c r="R91" i="2"/>
  <c r="S91" i="2"/>
  <c r="R92" i="2"/>
  <c r="S92" i="2"/>
  <c r="R93" i="2"/>
  <c r="S93" i="2"/>
  <c r="R94" i="2"/>
  <c r="S94" i="2"/>
  <c r="R95" i="2"/>
  <c r="S95" i="2"/>
  <c r="R96" i="2"/>
  <c r="S96" i="2"/>
  <c r="R99" i="2"/>
  <c r="S99" i="2"/>
  <c r="R100" i="2"/>
  <c r="S100" i="2"/>
  <c r="R101" i="2"/>
  <c r="S101" i="2"/>
  <c r="R102" i="2"/>
  <c r="S102" i="2"/>
  <c r="R103" i="2"/>
  <c r="S103" i="2"/>
  <c r="R104" i="2"/>
  <c r="S104" i="2"/>
  <c r="R105" i="2"/>
  <c r="S105" i="2"/>
  <c r="R106" i="2"/>
  <c r="S106" i="2"/>
  <c r="R107" i="2"/>
  <c r="S107" i="2"/>
  <c r="R108" i="2"/>
  <c r="S108" i="2"/>
  <c r="R109" i="2"/>
  <c r="S109" i="2"/>
  <c r="R110" i="2"/>
  <c r="S110" i="2"/>
  <c r="R111" i="2"/>
  <c r="S111" i="2"/>
  <c r="R112" i="2"/>
  <c r="S112" i="2"/>
  <c r="R113" i="2"/>
  <c r="S113" i="2"/>
  <c r="R114" i="2"/>
  <c r="S114" i="2"/>
  <c r="R115" i="2"/>
  <c r="S115" i="2"/>
  <c r="R116" i="2"/>
  <c r="S116" i="2"/>
  <c r="R117" i="2"/>
  <c r="S117" i="2"/>
  <c r="R118" i="2"/>
  <c r="S118" i="2"/>
  <c r="R119" i="2"/>
  <c r="S119" i="2"/>
  <c r="R120" i="2"/>
  <c r="S120" i="2"/>
  <c r="R121" i="2"/>
  <c r="S121" i="2"/>
  <c r="R122" i="2"/>
  <c r="S122" i="2"/>
  <c r="R123" i="2"/>
  <c r="S123" i="2"/>
  <c r="R124" i="2"/>
  <c r="S124" i="2"/>
  <c r="R125" i="2"/>
  <c r="S125" i="2"/>
  <c r="R126" i="2"/>
  <c r="S126" i="2"/>
  <c r="R127" i="2"/>
  <c r="S127" i="2"/>
  <c r="R128" i="2"/>
  <c r="S128" i="2"/>
  <c r="R129" i="2"/>
  <c r="S129" i="2"/>
  <c r="R130" i="2"/>
  <c r="S130" i="2"/>
  <c r="R131" i="2"/>
  <c r="S131" i="2"/>
  <c r="R132" i="2"/>
  <c r="S132" i="2"/>
  <c r="R133" i="2"/>
  <c r="S133" i="2"/>
  <c r="R134" i="2"/>
  <c r="S134" i="2"/>
  <c r="R135" i="2"/>
  <c r="S135" i="2"/>
  <c r="R136" i="2"/>
  <c r="S136" i="2"/>
  <c r="R137" i="2"/>
  <c r="S137" i="2"/>
  <c r="R138" i="2"/>
  <c r="S138" i="2"/>
  <c r="R139" i="2"/>
  <c r="S139" i="2"/>
  <c r="R140" i="2"/>
  <c r="S140" i="2"/>
  <c r="R141" i="2"/>
  <c r="S141" i="2"/>
  <c r="R142" i="2"/>
  <c r="S142" i="2"/>
  <c r="R143" i="2"/>
  <c r="S143" i="2"/>
  <c r="R144" i="2"/>
  <c r="S144" i="2"/>
  <c r="R145" i="2"/>
  <c r="S145" i="2"/>
  <c r="R146" i="2"/>
  <c r="S146" i="2"/>
  <c r="R147" i="2"/>
  <c r="S147" i="2"/>
  <c r="R148" i="2"/>
  <c r="S148" i="2"/>
  <c r="R149" i="2"/>
  <c r="S149" i="2"/>
  <c r="R150" i="2"/>
  <c r="S150" i="2"/>
  <c r="R151" i="2"/>
  <c r="S151" i="2"/>
  <c r="R152" i="2"/>
  <c r="S152" i="2"/>
  <c r="R153" i="2"/>
  <c r="S153" i="2"/>
  <c r="R154" i="2"/>
  <c r="S154" i="2"/>
  <c r="R155" i="2"/>
  <c r="S155" i="2"/>
  <c r="R156" i="2"/>
  <c r="S156" i="2"/>
  <c r="R157" i="2"/>
  <c r="S157" i="2"/>
  <c r="R158" i="2"/>
  <c r="S158" i="2"/>
  <c r="R159" i="2"/>
  <c r="S159" i="2"/>
  <c r="R160" i="2"/>
  <c r="S160" i="2"/>
  <c r="R161" i="2"/>
  <c r="S161" i="2"/>
  <c r="R162" i="2"/>
  <c r="S162" i="2"/>
  <c r="R163" i="2"/>
  <c r="S163" i="2"/>
  <c r="R2" i="2"/>
  <c r="K104" i="2"/>
  <c r="L104" i="2"/>
  <c r="K103" i="2"/>
  <c r="L103" i="2"/>
  <c r="K102" i="2"/>
  <c r="L102" i="2"/>
  <c r="K101" i="2"/>
  <c r="L101" i="2"/>
  <c r="K100" i="2"/>
  <c r="L100" i="2"/>
  <c r="K99" i="2"/>
  <c r="L99" i="2"/>
  <c r="K98" i="2"/>
  <c r="L98" i="2"/>
  <c r="K97" i="2"/>
  <c r="L97" i="2"/>
  <c r="K96" i="2"/>
  <c r="L96" i="2"/>
  <c r="K95" i="2"/>
  <c r="L95" i="2"/>
  <c r="K94" i="2"/>
  <c r="L94" i="2"/>
  <c r="K93" i="2"/>
  <c r="L93" i="2"/>
  <c r="K92" i="2"/>
  <c r="L92" i="2"/>
  <c r="K91" i="2"/>
  <c r="L91" i="2"/>
  <c r="K90" i="2"/>
  <c r="L90" i="2"/>
  <c r="K89" i="2"/>
  <c r="L89" i="2"/>
  <c r="K88" i="2"/>
  <c r="L88" i="2"/>
  <c r="K87" i="2"/>
  <c r="L87" i="2"/>
  <c r="K86" i="2"/>
  <c r="L86" i="2"/>
  <c r="K85" i="2"/>
  <c r="L85" i="2"/>
  <c r="K84" i="2"/>
  <c r="L84" i="2"/>
  <c r="K83" i="2"/>
  <c r="L83" i="2"/>
  <c r="K82" i="2"/>
  <c r="L82" i="2"/>
  <c r="K81" i="2"/>
  <c r="L81" i="2"/>
  <c r="K80" i="2"/>
  <c r="L80" i="2"/>
  <c r="K79" i="2"/>
  <c r="L79" i="2"/>
  <c r="K78" i="2"/>
  <c r="L78" i="2"/>
  <c r="K77" i="2"/>
  <c r="L77" i="2"/>
  <c r="K76" i="2"/>
  <c r="L76" i="2"/>
  <c r="K75" i="2"/>
  <c r="L75" i="2"/>
  <c r="K74" i="2"/>
  <c r="L74" i="2"/>
  <c r="K73" i="2"/>
  <c r="L73" i="2"/>
  <c r="K72" i="2"/>
  <c r="L72" i="2"/>
  <c r="K71" i="2"/>
  <c r="L71" i="2"/>
  <c r="K70" i="2"/>
  <c r="L70" i="2"/>
  <c r="K69" i="2"/>
  <c r="L69" i="2"/>
  <c r="K68" i="2"/>
  <c r="L68" i="2"/>
  <c r="K67" i="2"/>
  <c r="L67" i="2"/>
  <c r="K66" i="2"/>
  <c r="L66" i="2"/>
  <c r="K65" i="2"/>
  <c r="L65" i="2"/>
  <c r="K64" i="2"/>
  <c r="L64" i="2"/>
  <c r="K63" i="2"/>
  <c r="L63" i="2"/>
  <c r="K62" i="2"/>
  <c r="L62" i="2"/>
  <c r="K61" i="2"/>
  <c r="L61" i="2"/>
  <c r="K60" i="2"/>
  <c r="L60" i="2"/>
  <c r="K59" i="2"/>
  <c r="L59" i="2"/>
  <c r="K58" i="2"/>
  <c r="L58" i="2"/>
  <c r="K57" i="2"/>
  <c r="L57" i="2"/>
  <c r="K56" i="2"/>
  <c r="L56" i="2"/>
  <c r="K55" i="2"/>
  <c r="L55" i="2"/>
  <c r="K54" i="2"/>
  <c r="L54" i="2"/>
  <c r="K53" i="2"/>
  <c r="L53" i="2"/>
  <c r="K52" i="2"/>
  <c r="L52" i="2"/>
  <c r="K51" i="2"/>
  <c r="L51" i="2"/>
  <c r="K50" i="2"/>
  <c r="L50" i="2"/>
  <c r="K49" i="2"/>
  <c r="L49" i="2"/>
  <c r="K48" i="2"/>
  <c r="L48" i="2"/>
  <c r="K47" i="2"/>
  <c r="L47" i="2"/>
  <c r="K46" i="2"/>
  <c r="L46" i="2"/>
  <c r="K45" i="2"/>
  <c r="L45" i="2"/>
  <c r="K44" i="2"/>
  <c r="L44" i="2"/>
  <c r="K43" i="2"/>
  <c r="L43" i="2"/>
  <c r="K42" i="2"/>
  <c r="L42" i="2"/>
  <c r="K41" i="2"/>
  <c r="L41" i="2"/>
  <c r="K40" i="2"/>
  <c r="L40" i="2"/>
  <c r="K39" i="2"/>
  <c r="L39" i="2"/>
  <c r="K38" i="2"/>
  <c r="L38" i="2"/>
  <c r="K37" i="2"/>
  <c r="L37" i="2"/>
  <c r="K36" i="2"/>
  <c r="L36" i="2"/>
  <c r="K35" i="2"/>
  <c r="L35" i="2"/>
  <c r="K34" i="2"/>
  <c r="L34" i="2"/>
  <c r="K33" i="2"/>
  <c r="L33" i="2"/>
  <c r="K32" i="2"/>
  <c r="L32" i="2"/>
  <c r="K31" i="2"/>
  <c r="L31" i="2"/>
  <c r="K30" i="2"/>
  <c r="L30" i="2"/>
  <c r="K29" i="2"/>
  <c r="L29" i="2"/>
  <c r="K28" i="2"/>
  <c r="L28" i="2"/>
  <c r="K27" i="2"/>
  <c r="L27" i="2"/>
  <c r="K26" i="2"/>
  <c r="L26" i="2"/>
  <c r="K25" i="2"/>
  <c r="L25" i="2"/>
  <c r="K24" i="2"/>
  <c r="L24" i="2"/>
  <c r="K23" i="2"/>
  <c r="L23" i="2"/>
  <c r="K22" i="2"/>
  <c r="L22" i="2"/>
  <c r="K21" i="2"/>
  <c r="L21" i="2"/>
  <c r="K20" i="2"/>
  <c r="L20" i="2"/>
  <c r="K19" i="2"/>
  <c r="L19" i="2"/>
  <c r="K18" i="2"/>
  <c r="L18" i="2"/>
  <c r="K17" i="2"/>
  <c r="L17" i="2"/>
  <c r="K16" i="2"/>
  <c r="L16" i="2"/>
  <c r="K15" i="2"/>
  <c r="L15" i="2"/>
  <c r="K14" i="2"/>
  <c r="L14" i="2"/>
  <c r="K13" i="2"/>
  <c r="L13" i="2"/>
  <c r="K12" i="2"/>
  <c r="L12" i="2"/>
  <c r="K11" i="2"/>
  <c r="L11" i="2"/>
  <c r="K10" i="2"/>
  <c r="L10" i="2"/>
  <c r="K9" i="2"/>
  <c r="L9" i="2"/>
  <c r="K8" i="2"/>
  <c r="L8" i="2"/>
  <c r="K7" i="2"/>
  <c r="L7" i="2"/>
  <c r="K6" i="2"/>
  <c r="L6" i="2"/>
  <c r="K5" i="2"/>
  <c r="L5" i="2"/>
  <c r="K4" i="2"/>
  <c r="L4" i="2"/>
  <c r="K3" i="2"/>
  <c r="L3" i="2"/>
  <c r="K2" i="2"/>
  <c r="D82" i="2"/>
  <c r="E82" i="2"/>
  <c r="D81" i="2"/>
  <c r="E81" i="2"/>
  <c r="D80" i="2"/>
  <c r="E80" i="2"/>
  <c r="D79" i="2"/>
  <c r="E79" i="2"/>
  <c r="D78" i="2"/>
  <c r="E78" i="2"/>
  <c r="D77" i="2"/>
  <c r="E77" i="2"/>
  <c r="D76" i="2"/>
  <c r="E76" i="2"/>
  <c r="D75" i="2"/>
  <c r="E75" i="2"/>
  <c r="D74" i="2"/>
  <c r="E74" i="2"/>
  <c r="D73" i="2"/>
  <c r="E73" i="2"/>
  <c r="D72" i="2"/>
  <c r="E72" i="2"/>
  <c r="D71" i="2"/>
  <c r="E71" i="2"/>
  <c r="D70" i="2"/>
  <c r="E70" i="2"/>
  <c r="D69" i="2"/>
  <c r="E69" i="2"/>
  <c r="D68" i="2"/>
  <c r="E68" i="2"/>
  <c r="D67" i="2"/>
  <c r="E67" i="2"/>
  <c r="D66" i="2"/>
  <c r="E66" i="2"/>
  <c r="D65" i="2"/>
  <c r="E65" i="2"/>
  <c r="D64" i="2"/>
  <c r="E64" i="2"/>
  <c r="D63" i="2"/>
  <c r="E63" i="2"/>
  <c r="D62" i="2"/>
  <c r="E62" i="2"/>
  <c r="D61" i="2"/>
  <c r="E61" i="2"/>
  <c r="D60" i="2"/>
  <c r="E60" i="2"/>
  <c r="D59" i="2"/>
  <c r="E59" i="2"/>
  <c r="D58" i="2"/>
  <c r="E58" i="2"/>
  <c r="D57" i="2"/>
  <c r="E57" i="2"/>
  <c r="D56" i="2"/>
  <c r="E56" i="2"/>
  <c r="D55" i="2"/>
  <c r="E55" i="2"/>
  <c r="D54" i="2"/>
  <c r="E54" i="2"/>
  <c r="D53" i="2"/>
  <c r="E53" i="2"/>
  <c r="D52" i="2"/>
  <c r="E52" i="2"/>
  <c r="D51" i="2"/>
  <c r="E51" i="2"/>
  <c r="D50" i="2"/>
  <c r="E50" i="2"/>
  <c r="D49" i="2"/>
  <c r="E49" i="2"/>
  <c r="D48" i="2"/>
  <c r="E48" i="2"/>
  <c r="D47" i="2"/>
  <c r="E47" i="2"/>
  <c r="D46" i="2"/>
  <c r="E46" i="2"/>
  <c r="D45" i="2"/>
  <c r="E45" i="2"/>
  <c r="D44" i="2"/>
  <c r="E44" i="2"/>
  <c r="D43" i="2"/>
  <c r="E43" i="2"/>
  <c r="D42" i="2"/>
  <c r="E42" i="2"/>
  <c r="D41" i="2"/>
  <c r="E41" i="2"/>
  <c r="D40" i="2"/>
  <c r="E40" i="2"/>
  <c r="D39" i="2"/>
  <c r="E39" i="2"/>
  <c r="D38" i="2"/>
  <c r="E38" i="2"/>
  <c r="D37" i="2"/>
  <c r="E37" i="2"/>
  <c r="D36" i="2"/>
  <c r="E36" i="2"/>
  <c r="D35" i="2"/>
  <c r="E35" i="2"/>
  <c r="D34" i="2"/>
  <c r="E34" i="2"/>
  <c r="D33" i="2"/>
  <c r="E33" i="2"/>
  <c r="D32" i="2"/>
  <c r="E32" i="2"/>
  <c r="D31" i="2"/>
  <c r="E31" i="2"/>
  <c r="D30" i="2"/>
  <c r="E30" i="2"/>
  <c r="D29" i="2"/>
  <c r="E29" i="2"/>
  <c r="D28" i="2"/>
  <c r="E28" i="2"/>
  <c r="D27" i="2"/>
  <c r="E27" i="2"/>
  <c r="D26" i="2"/>
  <c r="E26" i="2"/>
  <c r="D25" i="2"/>
  <c r="E25" i="2"/>
  <c r="D24" i="2"/>
  <c r="E24" i="2"/>
  <c r="D23" i="2"/>
  <c r="E23" i="2"/>
  <c r="D22" i="2"/>
  <c r="E22" i="2"/>
  <c r="D21" i="2"/>
  <c r="E21" i="2"/>
  <c r="D20" i="2"/>
  <c r="E20" i="2"/>
  <c r="D19" i="2"/>
  <c r="E19" i="2"/>
  <c r="D18" i="2"/>
  <c r="E18" i="2"/>
  <c r="D17" i="2"/>
  <c r="E17" i="2"/>
  <c r="D16" i="2"/>
  <c r="E16" i="2"/>
  <c r="D15" i="2"/>
  <c r="E15" i="2"/>
  <c r="D14" i="2"/>
  <c r="E14" i="2"/>
  <c r="D13" i="2"/>
  <c r="E13" i="2"/>
  <c r="D12" i="2"/>
  <c r="E12" i="2"/>
  <c r="D11" i="2"/>
  <c r="E11" i="2"/>
  <c r="D10" i="2"/>
  <c r="E10" i="2"/>
  <c r="D9" i="2"/>
  <c r="E9" i="2"/>
  <c r="D8" i="2"/>
  <c r="E8" i="2"/>
  <c r="D7" i="2"/>
  <c r="E7" i="2"/>
  <c r="D6" i="2"/>
  <c r="E6" i="2"/>
  <c r="D5" i="2"/>
  <c r="E5" i="2"/>
  <c r="D4" i="2"/>
  <c r="E4" i="2"/>
  <c r="D3" i="2"/>
  <c r="E3" i="2"/>
  <c r="D2" i="2"/>
  <c r="E2" i="2"/>
  <c r="L2" i="2"/>
  <c r="Y101" i="2"/>
  <c r="S2" i="2"/>
  <c r="AM54" i="2"/>
  <c r="AG2" i="2"/>
  <c r="AG65" i="2"/>
  <c r="E88" i="2"/>
  <c r="AN57" i="2"/>
  <c r="AV49" i="3"/>
  <c r="AP40" i="3"/>
  <c r="AJ139" i="3"/>
  <c r="L110" i="2"/>
  <c r="S172" i="2"/>
  <c r="R210" i="3"/>
  <c r="AD51" i="3"/>
  <c r="R169" i="2"/>
  <c r="Q207" i="3"/>
  <c r="D31" i="3"/>
  <c r="E34" i="3"/>
  <c r="AC48" i="3"/>
  <c r="K51" i="3"/>
  <c r="AI136" i="3"/>
  <c r="L50" i="3"/>
  <c r="K107" i="2"/>
  <c r="AU46" i="3"/>
  <c r="D85" i="2"/>
  <c r="AF62" i="2"/>
  <c r="Z102" i="2"/>
  <c r="X40" i="3"/>
  <c r="W37" i="3"/>
</calcChain>
</file>

<file path=xl/sharedStrings.xml><?xml version="1.0" encoding="utf-8"?>
<sst xmlns="http://schemas.openxmlformats.org/spreadsheetml/2006/main" count="302" uniqueCount="165">
  <si>
    <t>Signal [CPS]</t>
  </si>
  <si>
    <t>Dec 18 2022</t>
  </si>
  <si>
    <t>Jan 19 2023</t>
  </si>
  <si>
    <t>Chem dept april 6 2023</t>
  </si>
  <si>
    <t>Gym UofM April 5 2023</t>
  </si>
  <si>
    <t>Assiniboine river April 7 2023</t>
  </si>
  <si>
    <t>April 20 2023 window</t>
  </si>
  <si>
    <t>The Forks</t>
  </si>
  <si>
    <t>Size, nm</t>
  </si>
  <si>
    <t>Signal (cps)</t>
  </si>
  <si>
    <t>Frequency</t>
  </si>
  <si>
    <t>Particle mass, fg</t>
  </si>
  <si>
    <t>percentage, %</t>
  </si>
  <si>
    <t>Particle conc. /L</t>
  </si>
  <si>
    <t>Particle mass average</t>
  </si>
  <si>
    <t>TR 1</t>
  </si>
  <si>
    <t>TR2</t>
  </si>
  <si>
    <t>TR3</t>
  </si>
  <si>
    <r>
      <t>1</t>
    </r>
    <r>
      <rPr>
        <sz val="6"/>
        <color theme="1"/>
        <rFont val="Calibri"/>
        <family val="2"/>
      </rPr>
      <t xml:space="preserve"> Downtown Nov. 4, 2022</t>
    </r>
  </si>
  <si>
    <r>
      <t>1</t>
    </r>
    <r>
      <rPr>
        <sz val="6"/>
        <color theme="1"/>
        <rFont val="Calibri"/>
        <family val="2"/>
      </rPr>
      <t xml:space="preserve"> Downtown Dec. 18, 2022</t>
    </r>
  </si>
  <si>
    <r>
      <t>1</t>
    </r>
    <r>
      <rPr>
        <sz val="6"/>
        <color theme="1"/>
        <rFont val="Calibri"/>
        <family val="2"/>
      </rPr>
      <t xml:space="preserve"> Downtown Jan. 19, 2023</t>
    </r>
  </si>
  <si>
    <t>*U of M April 5, 2023</t>
  </si>
  <si>
    <t>**U of M April 6, 2023</t>
  </si>
  <si>
    <r>
      <t>2</t>
    </r>
    <r>
      <rPr>
        <sz val="6"/>
        <color theme="1"/>
        <rFont val="Calibri"/>
        <family val="2"/>
      </rPr>
      <t xml:space="preserve"> Downtown April 7, 2023</t>
    </r>
  </si>
  <si>
    <r>
      <t>3</t>
    </r>
    <r>
      <rPr>
        <sz val="6"/>
        <color theme="1"/>
        <rFont val="Calibri"/>
        <family val="2"/>
      </rPr>
      <t xml:space="preserve"> Downtown April 7, 2023</t>
    </r>
  </si>
  <si>
    <r>
      <t>1</t>
    </r>
    <r>
      <rPr>
        <sz val="6"/>
        <color theme="1"/>
        <rFont val="Calibri"/>
        <family val="2"/>
      </rPr>
      <t xml:space="preserve"> Downtown April 20, 2023</t>
    </r>
  </si>
  <si>
    <r>
      <t>1</t>
    </r>
    <r>
      <rPr>
        <sz val="8"/>
        <color theme="1"/>
        <rFont val="Arial"/>
        <family val="2"/>
      </rPr>
      <t xml:space="preserve"> Downtown Nov. 4, 2022</t>
    </r>
  </si>
  <si>
    <r>
      <t>1</t>
    </r>
    <r>
      <rPr>
        <sz val="8"/>
        <color theme="1"/>
        <rFont val="Arial"/>
        <family val="2"/>
      </rPr>
      <t xml:space="preserve"> Downtown Dec. 18, 2022</t>
    </r>
  </si>
  <si>
    <r>
      <t>1</t>
    </r>
    <r>
      <rPr>
        <sz val="8"/>
        <color theme="1"/>
        <rFont val="Arial"/>
        <family val="2"/>
      </rPr>
      <t xml:space="preserve"> Downtown Jan. 19, 2023</t>
    </r>
  </si>
  <si>
    <r>
      <t>2</t>
    </r>
    <r>
      <rPr>
        <sz val="8"/>
        <color theme="1"/>
        <rFont val="Arial"/>
        <family val="2"/>
      </rPr>
      <t xml:space="preserve"> Downtown April 7, 2023</t>
    </r>
  </si>
  <si>
    <r>
      <t>3</t>
    </r>
    <r>
      <rPr>
        <sz val="8"/>
        <color theme="1"/>
        <rFont val="Arial"/>
        <family val="2"/>
      </rPr>
      <t xml:space="preserve"> Downtown April 7, 2023</t>
    </r>
  </si>
  <si>
    <r>
      <t>1</t>
    </r>
    <r>
      <rPr>
        <sz val="8"/>
        <color theme="1"/>
        <rFont val="Arial"/>
        <family val="2"/>
      </rPr>
      <t xml:space="preserve"> Downtown April 20, 2023</t>
    </r>
  </si>
  <si>
    <r>
      <t>1-</t>
    </r>
    <r>
      <rPr>
        <sz val="7"/>
        <color theme="1"/>
        <rFont val="Times New Roman"/>
        <family val="1"/>
      </rPr>
      <t xml:space="preserve">       </t>
    </r>
    <r>
      <rPr>
        <sz val="6"/>
        <color theme="1"/>
        <rFont val="Arial"/>
        <family val="2"/>
      </rPr>
      <t>Osborne village area (Winnipeg – Downtown);</t>
    </r>
  </si>
  <si>
    <r>
      <t>2-</t>
    </r>
    <r>
      <rPr>
        <sz val="7"/>
        <color theme="1"/>
        <rFont val="Times New Roman"/>
        <family val="1"/>
      </rPr>
      <t xml:space="preserve">       </t>
    </r>
    <r>
      <rPr>
        <sz val="6"/>
        <color theme="1"/>
        <rFont val="Arial"/>
        <family val="2"/>
      </rPr>
      <t>Assiniboine River (Winnipeg – Downtown);</t>
    </r>
  </si>
  <si>
    <r>
      <t>3-</t>
    </r>
    <r>
      <rPr>
        <sz val="7"/>
        <color theme="1"/>
        <rFont val="Times New Roman"/>
        <family val="1"/>
      </rPr>
      <t xml:space="preserve">       </t>
    </r>
    <r>
      <rPr>
        <sz val="6"/>
        <color theme="1"/>
        <rFont val="Arial"/>
        <family val="2"/>
      </rPr>
      <t>The Forks (Winnipeg – Downtown);</t>
    </r>
  </si>
  <si>
    <t>*Gym area at the University of Manitoba;</t>
  </si>
  <si>
    <t>**Chemistry Department at University of Manitoba.</t>
  </si>
  <si>
    <t>Sample</t>
  </si>
  <si>
    <t>Snow pit, cm</t>
  </si>
  <si>
    <t>Snow Axel Heinberg Island - NP Zn</t>
  </si>
  <si>
    <t>Snow Axel Heinberg Island - NP Pb</t>
  </si>
  <si>
    <t>Snowpit Depth (cm)</t>
  </si>
  <si>
    <r>
      <t>Ionic concentration (µg L</t>
    </r>
    <r>
      <rPr>
        <b/>
        <vertAlign val="superscript"/>
        <sz val="8"/>
        <color theme="1"/>
        <rFont val="Arial"/>
        <family val="2"/>
      </rPr>
      <t>-1</t>
    </r>
    <r>
      <rPr>
        <b/>
        <sz val="8"/>
        <color theme="1"/>
        <rFont val="Arial"/>
        <family val="2"/>
      </rPr>
      <t>)</t>
    </r>
  </si>
  <si>
    <r>
      <t>Mass concentration (ng L</t>
    </r>
    <r>
      <rPr>
        <b/>
        <vertAlign val="superscript"/>
        <sz val="8"/>
        <color theme="1"/>
        <rFont val="Arial"/>
        <family val="2"/>
      </rPr>
      <t>-1</t>
    </r>
    <r>
      <rPr>
        <b/>
        <sz val="8"/>
        <color theme="1"/>
        <rFont val="Arial"/>
        <family val="2"/>
      </rPr>
      <t>)</t>
    </r>
  </si>
  <si>
    <t>Nanoparticle, %</t>
  </si>
  <si>
    <r>
      <t>Ionic concentration (ng L</t>
    </r>
    <r>
      <rPr>
        <b/>
        <vertAlign val="superscript"/>
        <sz val="8"/>
        <color theme="1"/>
        <rFont val="Arial"/>
        <family val="2"/>
      </rPr>
      <t>-1</t>
    </r>
    <r>
      <rPr>
        <b/>
        <sz val="8"/>
        <color theme="1"/>
        <rFont val="Arial"/>
        <family val="2"/>
      </rPr>
      <t>)</t>
    </r>
  </si>
  <si>
    <t>0.68 ± 0.02</t>
  </si>
  <si>
    <t>8.5 ± 0.3</t>
  </si>
  <si>
    <t xml:space="preserve"> 60.0 ± 2.0</t>
  </si>
  <si>
    <t>0.9 ± 0.1</t>
  </si>
  <si>
    <t>55.7 ± 1.5</t>
  </si>
  <si>
    <t>140 ± 8.0</t>
  </si>
  <si>
    <t>1.88 ± 0.04</t>
  </si>
  <si>
    <t>1.0 ± 0.1</t>
  </si>
  <si>
    <t>150 ± 6.2</t>
  </si>
  <si>
    <t>90.0 ± 2.0</t>
  </si>
  <si>
    <t>1.48 ± 0.01</t>
  </si>
  <si>
    <t>0.50 ± 0.03</t>
  </si>
  <si>
    <t>14.2 ± 1.2</t>
  </si>
  <si>
    <t>52.1 ± 5.0</t>
  </si>
  <si>
    <t>1.72 ± 0.01</t>
  </si>
  <si>
    <t>0.59 ± 0.03</t>
  </si>
  <si>
    <t>6.3 ± 1.0</t>
  </si>
  <si>
    <t>30.0 ± 3.0</t>
  </si>
  <si>
    <t>0.40 ± 0.01</t>
  </si>
  <si>
    <t>0.31 ± 0.01</t>
  </si>
  <si>
    <t>2.0 ± 0.2</t>
  </si>
  <si>
    <t>50.0 ± 4.0</t>
  </si>
  <si>
    <t>1.40 ± 0.01</t>
  </si>
  <si>
    <t>0.38 ± 0.04</t>
  </si>
  <si>
    <t>Snow Winnipeg - NP Zn</t>
  </si>
  <si>
    <t>Snow Winnipeg - NP Pb</t>
  </si>
  <si>
    <t>Snow Winnipeg - NP Cd</t>
  </si>
  <si>
    <t>Sample ID</t>
  </si>
  <si>
    <r>
      <t>Ionic concentration (µg L</t>
    </r>
    <r>
      <rPr>
        <b/>
        <vertAlign val="superscript"/>
        <sz val="6"/>
        <color theme="1"/>
        <rFont val="Calibri"/>
        <family val="2"/>
      </rPr>
      <t>-1</t>
    </r>
    <r>
      <rPr>
        <b/>
        <sz val="6"/>
        <color theme="1"/>
        <rFont val="Calibri"/>
        <family val="2"/>
      </rPr>
      <t>)</t>
    </r>
  </si>
  <si>
    <r>
      <t>Mass concentration (ng L</t>
    </r>
    <r>
      <rPr>
        <b/>
        <vertAlign val="superscript"/>
        <sz val="6"/>
        <color theme="1"/>
        <rFont val="Calibri"/>
        <family val="2"/>
      </rPr>
      <t>-1</t>
    </r>
    <r>
      <rPr>
        <b/>
        <sz val="6"/>
        <color theme="1"/>
        <rFont val="Calibri"/>
        <family val="2"/>
      </rPr>
      <t>)</t>
    </r>
  </si>
  <si>
    <t>0.70 ± 0.04</t>
  </si>
  <si>
    <t>10.2 ± 0.02</t>
  </si>
  <si>
    <t>0.95 ± 0.03</t>
  </si>
  <si>
    <t>64.5 ± 2.1</t>
  </si>
  <si>
    <t>0.03 ± 0.01</t>
  </si>
  <si>
    <t>ND</t>
  </si>
  <si>
    <t xml:space="preserve"> 1.0 ± 0.1</t>
  </si>
  <si>
    <t>41.2 ± 0.2</t>
  </si>
  <si>
    <t>0.94 ± 0.01</t>
  </si>
  <si>
    <t xml:space="preserve">95.9 ± 1.2 </t>
  </si>
  <si>
    <t>0.07 ± 0.01</t>
  </si>
  <si>
    <t>1.5 ± 0.2</t>
  </si>
  <si>
    <t>5.9 ± 0.6</t>
  </si>
  <si>
    <t>604 ± 0.1</t>
  </si>
  <si>
    <t>1.3 ± 0.3</t>
  </si>
  <si>
    <t>112 ± 2.0</t>
  </si>
  <si>
    <t>0.50 ± 0.04</t>
  </si>
  <si>
    <t>15.0 ± 1</t>
  </si>
  <si>
    <t>0.43 ± 0.02</t>
  </si>
  <si>
    <t>3.88 ± 0.01</t>
  </si>
  <si>
    <t>0.33 ± 0.01</t>
  </si>
  <si>
    <t>0.9 ± 0.5</t>
  </si>
  <si>
    <t>0.02 ± 0.01</t>
  </si>
  <si>
    <t xml:space="preserve"> 1.6 ± 0.2</t>
  </si>
  <si>
    <t>1.61 ± 0.01</t>
  </si>
  <si>
    <t>0.44 ± 0.01</t>
  </si>
  <si>
    <t>0.9 ± 0.6</t>
  </si>
  <si>
    <t>0.04 ± 0.01</t>
  </si>
  <si>
    <t>0.88 ± 0.01</t>
  </si>
  <si>
    <t>61.2 ± 0.1</t>
  </si>
  <si>
    <t>1.4 ± 0.4</t>
  </si>
  <si>
    <t>&lt;LOD</t>
  </si>
  <si>
    <t>0.19 ± 0.04</t>
  </si>
  <si>
    <t>16.8 ± 0.3</t>
  </si>
  <si>
    <t>0.27 ± 0.02</t>
  </si>
  <si>
    <t>1.1 ± 0.5</t>
  </si>
  <si>
    <t>0.02 ± 0.001</t>
  </si>
  <si>
    <t xml:space="preserve"> 0.69 ± 0.03</t>
  </si>
  <si>
    <t>10.3 ± 0.4</t>
  </si>
  <si>
    <t>0.66 ± 0.03</t>
  </si>
  <si>
    <t>15.5 ± 1.1</t>
  </si>
  <si>
    <t>0.12 ± 0.02</t>
  </si>
  <si>
    <t>2.5 ± 0.7</t>
  </si>
  <si>
    <t>10 cm</t>
  </si>
  <si>
    <t>20 cm</t>
  </si>
  <si>
    <t>30 cm</t>
  </si>
  <si>
    <t>40 cm</t>
  </si>
  <si>
    <t>50 cm</t>
  </si>
  <si>
    <t>60 cm</t>
  </si>
  <si>
    <t>Particle mass average, fg</t>
  </si>
  <si>
    <t>size average, nm</t>
  </si>
  <si>
    <t>Size average, nm</t>
  </si>
  <si>
    <t>Average size, nm</t>
  </si>
  <si>
    <t>average size, nm</t>
  </si>
  <si>
    <t>particle mass, fg</t>
  </si>
  <si>
    <t>average size,nm</t>
  </si>
  <si>
    <t>Particle mass average,fg</t>
  </si>
  <si>
    <t xml:space="preserve">Nov 4 2022 </t>
  </si>
  <si>
    <t>Threshold (TR)</t>
  </si>
  <si>
    <t>Background, cps</t>
  </si>
  <si>
    <t>Background, counts</t>
  </si>
  <si>
    <t>LOD size</t>
  </si>
  <si>
    <t>Contents</t>
  </si>
  <si>
    <t>Muller tab</t>
  </si>
  <si>
    <t>Winnipeg tab</t>
  </si>
  <si>
    <t>TR and LOD tab</t>
  </si>
  <si>
    <t>Concentration tab</t>
  </si>
  <si>
    <t>Abbreviation</t>
  </si>
  <si>
    <t>Signal of a given nanoparticle in counts per second</t>
  </si>
  <si>
    <t>Mass particle (fg)</t>
  </si>
  <si>
    <t>The individual mass particle of a given nanoparticle in fentograms</t>
  </si>
  <si>
    <t>Size (nm)</t>
  </si>
  <si>
    <t>Nanoparticle size in nanometer</t>
  </si>
  <si>
    <t>TR</t>
  </si>
  <si>
    <t>LOD</t>
  </si>
  <si>
    <t>Limits of detection</t>
  </si>
  <si>
    <t>µg/L</t>
  </si>
  <si>
    <t>microgram per liter</t>
  </si>
  <si>
    <t>ng/L</t>
  </si>
  <si>
    <t>nanogram per liter</t>
  </si>
  <si>
    <t xml:space="preserve">Signal Theshold </t>
  </si>
  <si>
    <t>number of nanoparticle detected with equal signal</t>
  </si>
  <si>
    <t>Particle concentration</t>
  </si>
  <si>
    <t>total number of particles detected per liter</t>
  </si>
  <si>
    <t>This file contains the particle size, mass, frequency, percentage and concentration of Zn nanoparticles in samples collected in the Muller Ice Cap, located in the Axel Heiberg  Island (Canadian High Arctic) and from Winnipeg/Canada. It also contains the calculated Threshold and limits of detection of the nanoparticles.</t>
  </si>
  <si>
    <t>Contains the background intensity, calculated threshold and limits of detection.</t>
  </si>
  <si>
    <t>Contains the total dissolved concentration of Zn.</t>
  </si>
  <si>
    <t>Contains particle size, mass, frequency and percentage of the nanoparticles from Winnipeg snow samples from November 2022 to April 2023.</t>
  </si>
  <si>
    <t>Contains particle size, mass, frequency and percentage of the nanoparticles in the Muller Ice Cap snowpit from 10 to 60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</si>
</sst>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6"/>
      <color theme="1"/>
      <name val="Calibri"/>
      <family val="2"/>
    </font>
    <font>
      <sz val="11"/>
      <color theme="1"/>
      <name val="Aptos"/>
      <family val="2"/>
    </font>
    <font>
      <vertAlign val="superscript"/>
      <sz val="6"/>
      <color theme="1"/>
      <name val="Calibri"/>
      <family val="2"/>
    </font>
    <font>
      <sz val="6"/>
      <color theme="1"/>
      <name val="Arial"/>
      <family val="2"/>
    </font>
    <font>
      <vertAlign val="superscript"/>
      <sz val="8"/>
      <color theme="1"/>
      <name val="Arial"/>
      <family val="2"/>
    </font>
    <font>
      <sz val="8"/>
      <color theme="1"/>
      <name val="Arial"/>
      <family val="2"/>
    </font>
    <font>
      <sz val="7"/>
      <color theme="1"/>
      <name val="Times New Roman"/>
      <family val="1"/>
    </font>
    <font>
      <b/>
      <sz val="8"/>
      <color theme="1"/>
      <name val="Arial"/>
      <family val="2"/>
    </font>
    <font>
      <b/>
      <vertAlign val="superscript"/>
      <sz val="8"/>
      <color theme="1"/>
      <name val="Arial"/>
      <family val="2"/>
    </font>
    <font>
      <b/>
      <sz val="6"/>
      <color theme="1"/>
      <name val="Calibri"/>
      <family val="2"/>
    </font>
    <font>
      <b/>
      <vertAlign val="superscript"/>
      <sz val="6"/>
      <color theme="1"/>
      <name val="Calibri"/>
      <family val="2"/>
    </font>
    <font>
      <sz val="10"/>
      <color theme="1"/>
      <name val="Calibri"/>
      <family val="2"/>
      <scheme val="minor"/>
    </font>
    <font>
      <sz val="11"/>
      <color theme="1"/>
      <name val="Aptos Narrow"/>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FFFF"/>
      </left>
      <right style="medium">
        <color rgb="FFFFFFFF"/>
      </right>
      <top/>
      <bottom style="medium">
        <color rgb="FFFFFFFF"/>
      </bottom>
      <diagonal/>
    </border>
    <border>
      <left style="medium">
        <color rgb="FFFFFFFF"/>
      </left>
      <right style="medium">
        <color rgb="FFFFFFFF"/>
      </right>
      <top/>
      <bottom style="medium">
        <color indexed="64"/>
      </bottom>
      <diagonal/>
    </border>
    <border>
      <left style="medium">
        <color rgb="FFFFFFFF"/>
      </left>
      <right style="medium">
        <color rgb="FFFFFFFF"/>
      </right>
      <top style="medium">
        <color indexed="64"/>
      </top>
      <bottom style="medium">
        <color indexed="64"/>
      </bottom>
      <diagonal/>
    </border>
    <border>
      <left/>
      <right style="medium">
        <color rgb="FFFFFFFF"/>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FFFF"/>
      </right>
      <top/>
      <bottom style="medium">
        <color indexed="64"/>
      </bottom>
      <diagonal/>
    </border>
    <border>
      <left/>
      <right style="medium">
        <color indexed="64"/>
      </right>
      <top/>
      <bottom style="medium">
        <color indexed="64"/>
      </bottom>
      <diagonal/>
    </border>
    <border>
      <left/>
      <right style="medium">
        <color rgb="FFFFFFFF"/>
      </right>
      <top/>
      <bottom style="medium">
        <color rgb="FFFFFFFF"/>
      </bottom>
      <diagonal/>
    </border>
    <border>
      <left/>
      <right style="medium">
        <color indexed="64"/>
      </right>
      <top/>
      <bottom style="medium">
        <color rgb="FFFFFFFF"/>
      </bottom>
      <diagonal/>
    </border>
    <border>
      <left style="medium">
        <color rgb="FFFFFFFF"/>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8">
    <xf numFmtId="0" fontId="0" fillId="0" borderId="0" xfId="0"/>
    <xf numFmtId="2" fontId="0" fillId="0" borderId="0" xfId="0" applyNumberFormat="1"/>
    <xf numFmtId="0" fontId="18"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justify" vertical="center"/>
    </xf>
    <xf numFmtId="1" fontId="0" fillId="0" borderId="0" xfId="0" applyNumberFormat="1"/>
    <xf numFmtId="165" fontId="0" fillId="0" borderId="0" xfId="0" applyNumberFormat="1"/>
    <xf numFmtId="0" fontId="19" fillId="0" borderId="12" xfId="0" applyFont="1" applyBorder="1" applyAlignment="1">
      <alignment vertical="center" wrapText="1"/>
    </xf>
    <xf numFmtId="0" fontId="19" fillId="0" borderId="15" xfId="0" applyFont="1" applyBorder="1" applyAlignment="1">
      <alignment vertical="center" wrapText="1"/>
    </xf>
    <xf numFmtId="0" fontId="25" fillId="0" borderId="11" xfId="0" applyFont="1" applyBorder="1" applyAlignment="1">
      <alignment horizontal="center" vertical="center" wrapText="1"/>
    </xf>
    <xf numFmtId="0" fontId="25" fillId="0" borderId="16" xfId="0" applyFont="1" applyBorder="1" applyAlignment="1">
      <alignment horizontal="center" vertical="center" wrapText="1"/>
    </xf>
    <xf numFmtId="0" fontId="19" fillId="0" borderId="17" xfId="0" applyFont="1" applyBorder="1" applyAlignment="1">
      <alignment vertical="center" wrapText="1"/>
    </xf>
    <xf numFmtId="0" fontId="23" fillId="0" borderId="18" xfId="0" applyFont="1" applyBorder="1" applyAlignment="1">
      <alignment horizontal="center" vertical="center" wrapText="1"/>
    </xf>
    <xf numFmtId="0" fontId="19" fillId="0" borderId="19" xfId="0" applyFont="1" applyBorder="1" applyAlignment="1">
      <alignment vertical="center" wrapText="1"/>
    </xf>
    <xf numFmtId="0" fontId="23" fillId="0" borderId="11" xfId="0" applyFont="1" applyBorder="1" applyAlignment="1">
      <alignment horizontal="center" vertical="center" wrapText="1"/>
    </xf>
    <xf numFmtId="0" fontId="23" fillId="0" borderId="16" xfId="0" applyFont="1" applyBorder="1" applyAlignment="1">
      <alignment horizontal="center" vertical="center" wrapText="1"/>
    </xf>
    <xf numFmtId="0" fontId="19" fillId="0" borderId="13" xfId="0" applyFont="1" applyBorder="1" applyAlignment="1">
      <alignment vertical="center" wrapText="1"/>
    </xf>
    <xf numFmtId="0" fontId="27" fillId="0" borderId="13"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19" fillId="0" borderId="16" xfId="0" applyFont="1" applyBorder="1" applyAlignment="1">
      <alignment vertical="center" wrapText="1"/>
    </xf>
    <xf numFmtId="0" fontId="27" fillId="0" borderId="2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9" fillId="0" borderId="18" xfId="0" applyFont="1" applyBorder="1" applyAlignment="1">
      <alignment vertical="center" wrapText="1"/>
    </xf>
    <xf numFmtId="0" fontId="18" fillId="0" borderId="2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3" xfId="0" applyFont="1" applyBorder="1" applyAlignment="1">
      <alignment horizontal="center" vertical="center" wrapText="1"/>
    </xf>
    <xf numFmtId="164" fontId="0" fillId="0" borderId="0" xfId="0" applyNumberFormat="1"/>
    <xf numFmtId="11" fontId="0" fillId="0" borderId="0" xfId="0" applyNumberFormat="1"/>
    <xf numFmtId="0" fontId="25" fillId="0" borderId="2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3" xfId="0" applyFont="1" applyBorder="1" applyAlignment="1">
      <alignment horizontal="center" vertical="center" wrapText="1"/>
    </xf>
    <xf numFmtId="0" fontId="29" fillId="0" borderId="0" xfId="0" applyFont="1"/>
    <xf numFmtId="0" fontId="30" fillId="0" borderId="0" xfId="0" applyFont="1"/>
    <xf numFmtId="0" fontId="1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BEE8-2C4D-47F4-BDB8-62D768E4E117}">
  <dimension ref="A1:B7"/>
  <sheetViews>
    <sheetView workbookViewId="0">
      <selection activeCell="M11" sqref="M11"/>
    </sheetView>
  </sheetViews>
  <sheetFormatPr defaultRowHeight="14.5" x14ac:dyDescent="0.35"/>
  <cols>
    <col min="1" max="1" width="19.54296875" customWidth="1"/>
  </cols>
  <sheetData>
    <row r="1" spans="1:2" x14ac:dyDescent="0.35">
      <c r="A1" s="47" t="s">
        <v>138</v>
      </c>
    </row>
    <row r="2" spans="1:2" x14ac:dyDescent="0.35">
      <c r="A2" s="45" t="s">
        <v>160</v>
      </c>
    </row>
    <row r="4" spans="1:2" x14ac:dyDescent="0.35">
      <c r="A4" t="s">
        <v>139</v>
      </c>
      <c r="B4" t="s">
        <v>164</v>
      </c>
    </row>
    <row r="5" spans="1:2" x14ac:dyDescent="0.35">
      <c r="A5" t="s">
        <v>140</v>
      </c>
      <c r="B5" t="s">
        <v>163</v>
      </c>
    </row>
    <row r="6" spans="1:2" x14ac:dyDescent="0.35">
      <c r="A6" t="s">
        <v>141</v>
      </c>
      <c r="B6" t="s">
        <v>161</v>
      </c>
    </row>
    <row r="7" spans="1:2" x14ac:dyDescent="0.35">
      <c r="A7" t="s">
        <v>142</v>
      </c>
      <c r="B7" t="s">
        <v>162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0E08-F775-4CCF-B429-B380F5534312}">
  <dimension ref="A1:B10"/>
  <sheetViews>
    <sheetView tabSelected="1" workbookViewId="0">
      <selection sqref="A1:C10"/>
    </sheetView>
  </sheetViews>
  <sheetFormatPr defaultRowHeight="14.5" x14ac:dyDescent="0.35"/>
  <cols>
    <col min="1" max="1" width="17.90625" customWidth="1"/>
  </cols>
  <sheetData>
    <row r="1" spans="1:2" x14ac:dyDescent="0.35">
      <c r="A1" s="47" t="s">
        <v>143</v>
      </c>
    </row>
    <row r="2" spans="1:2" x14ac:dyDescent="0.35">
      <c r="A2" t="s">
        <v>9</v>
      </c>
      <c r="B2" t="s">
        <v>144</v>
      </c>
    </row>
    <row r="3" spans="1:2" x14ac:dyDescent="0.35">
      <c r="A3" t="s">
        <v>145</v>
      </c>
      <c r="B3" t="s">
        <v>146</v>
      </c>
    </row>
    <row r="4" spans="1:2" x14ac:dyDescent="0.35">
      <c r="A4" t="s">
        <v>10</v>
      </c>
      <c r="B4" t="s">
        <v>157</v>
      </c>
    </row>
    <row r="5" spans="1:2" x14ac:dyDescent="0.35">
      <c r="A5" t="s">
        <v>158</v>
      </c>
      <c r="B5" t="s">
        <v>159</v>
      </c>
    </row>
    <row r="6" spans="1:2" x14ac:dyDescent="0.35">
      <c r="A6" t="s">
        <v>147</v>
      </c>
      <c r="B6" t="s">
        <v>148</v>
      </c>
    </row>
    <row r="7" spans="1:2" x14ac:dyDescent="0.35">
      <c r="A7" t="s">
        <v>149</v>
      </c>
      <c r="B7" t="s">
        <v>156</v>
      </c>
    </row>
    <row r="8" spans="1:2" x14ac:dyDescent="0.35">
      <c r="A8" t="s">
        <v>150</v>
      </c>
      <c r="B8" t="s">
        <v>151</v>
      </c>
    </row>
    <row r="9" spans="1:2" x14ac:dyDescent="0.35">
      <c r="A9" s="46" t="s">
        <v>152</v>
      </c>
      <c r="B9" t="s">
        <v>153</v>
      </c>
    </row>
    <row r="10" spans="1:2" x14ac:dyDescent="0.35">
      <c r="A10" s="46" t="s">
        <v>154</v>
      </c>
      <c r="B10"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78"/>
  <sheetViews>
    <sheetView zoomScale="40" zoomScaleNormal="40" workbookViewId="0">
      <selection activeCell="A105" sqref="A105"/>
    </sheetView>
  </sheetViews>
  <sheetFormatPr defaultRowHeight="14.5" x14ac:dyDescent="0.35"/>
  <cols>
    <col min="2" max="2" width="17.90625" customWidth="1"/>
    <col min="3" max="3" width="12.81640625" bestFit="1" customWidth="1"/>
    <col min="4" max="4" width="11.81640625" bestFit="1" customWidth="1"/>
    <col min="9" max="9" width="13.08984375" customWidth="1"/>
    <col min="10" max="10" width="14.81640625" customWidth="1"/>
    <col min="11" max="11" width="10.81640625" customWidth="1"/>
    <col min="12" max="12" width="14" customWidth="1"/>
    <col min="15" max="15" width="15.90625" customWidth="1"/>
    <col min="16" max="16" width="19.7265625" customWidth="1"/>
    <col min="17" max="18" width="13.26953125" customWidth="1"/>
    <col min="19" max="19" width="14" customWidth="1"/>
    <col min="23" max="23" width="16.90625" customWidth="1"/>
    <col min="24" max="24" width="22.81640625" bestFit="1" customWidth="1"/>
    <col min="25" max="25" width="13.7265625" customWidth="1"/>
    <col min="26" max="26" width="14.6328125" customWidth="1"/>
    <col min="30" max="30" width="17" customWidth="1"/>
    <col min="31" max="31" width="22.81640625" bestFit="1" customWidth="1"/>
    <col min="32" max="32" width="13.26953125" customWidth="1"/>
    <col min="33" max="33" width="11.453125" customWidth="1"/>
    <col min="37" max="37" width="14.90625" customWidth="1"/>
    <col min="38" max="38" width="22.81640625" bestFit="1" customWidth="1"/>
    <col min="39" max="39" width="13.08984375" customWidth="1"/>
    <col min="40" max="40" width="11.90625" customWidth="1"/>
  </cols>
  <sheetData>
    <row r="1" spans="1:41" x14ac:dyDescent="0.35">
      <c r="A1" t="s">
        <v>119</v>
      </c>
      <c r="B1" t="s">
        <v>0</v>
      </c>
      <c r="C1" t="s">
        <v>10</v>
      </c>
      <c r="D1" t="s">
        <v>130</v>
      </c>
      <c r="E1" t="s">
        <v>8</v>
      </c>
      <c r="F1" t="s">
        <v>12</v>
      </c>
      <c r="H1" t="s">
        <v>120</v>
      </c>
      <c r="I1" t="s">
        <v>0</v>
      </c>
      <c r="J1" t="s">
        <v>10</v>
      </c>
      <c r="K1" t="s">
        <v>130</v>
      </c>
      <c r="L1" t="s">
        <v>8</v>
      </c>
      <c r="M1" t="s">
        <v>12</v>
      </c>
      <c r="O1" t="s">
        <v>121</v>
      </c>
      <c r="P1" t="s">
        <v>0</v>
      </c>
      <c r="Q1" t="s">
        <v>10</v>
      </c>
      <c r="R1" t="s">
        <v>130</v>
      </c>
      <c r="S1" t="s">
        <v>8</v>
      </c>
      <c r="T1" t="s">
        <v>12</v>
      </c>
      <c r="V1" t="s">
        <v>122</v>
      </c>
      <c r="W1" t="s">
        <v>0</v>
      </c>
      <c r="X1" t="s">
        <v>10</v>
      </c>
      <c r="Y1" t="s">
        <v>130</v>
      </c>
      <c r="Z1" t="s">
        <v>8</v>
      </c>
      <c r="AA1" t="s">
        <v>12</v>
      </c>
      <c r="AC1" t="s">
        <v>123</v>
      </c>
      <c r="AD1" t="s">
        <v>0</v>
      </c>
      <c r="AE1" t="s">
        <v>10</v>
      </c>
      <c r="AF1" t="s">
        <v>130</v>
      </c>
      <c r="AG1" t="s">
        <v>8</v>
      </c>
      <c r="AH1" t="s">
        <v>12</v>
      </c>
      <c r="AJ1" t="s">
        <v>124</v>
      </c>
      <c r="AK1" t="s">
        <v>0</v>
      </c>
      <c r="AL1" t="s">
        <v>10</v>
      </c>
      <c r="AM1" t="s">
        <v>130</v>
      </c>
      <c r="AN1" t="s">
        <v>8</v>
      </c>
      <c r="AO1" t="s">
        <v>12</v>
      </c>
    </row>
    <row r="2" spans="1:41" x14ac:dyDescent="0.35">
      <c r="B2">
        <v>70265.015499999994</v>
      </c>
      <c r="C2">
        <v>1</v>
      </c>
      <c r="D2" s="1">
        <f t="shared" ref="D2:D33" si="0">(B2*0.00000000360819)*1000</f>
        <v>0.25352952627694497</v>
      </c>
      <c r="E2">
        <f t="shared" ref="E2:E33" si="1">((1.92*(D2/7130000000000000))^(1/3))*10000000</f>
        <v>40.870825971713984</v>
      </c>
      <c r="F2">
        <f>(C2*100)/126</f>
        <v>0.79365079365079361</v>
      </c>
      <c r="I2">
        <v>150403.2947</v>
      </c>
      <c r="J2">
        <v>1</v>
      </c>
      <c r="K2" s="34">
        <f t="shared" ref="K2:K33" si="2">(I2*0.00000000360819)*1000</f>
        <v>0.54268366390359302</v>
      </c>
      <c r="L2">
        <f t="shared" ref="L2:L33" si="3">((1.92*(K2/7130000000000000))^(1/3))*10000000</f>
        <v>52.672768920691972</v>
      </c>
      <c r="M2">
        <f>(J2*100)/393</f>
        <v>0.2544529262086514</v>
      </c>
      <c r="P2">
        <v>663344.76280000003</v>
      </c>
      <c r="Q2">
        <v>2</v>
      </c>
      <c r="R2">
        <f t="shared" ref="R2:R33" si="4">(P2*0.00000000360819)*1000</f>
        <v>2.3934739396873321</v>
      </c>
      <c r="S2">
        <f t="shared" ref="S2:S33" si="5">((1.92*(R2/7130000000000000))^(1/3))*10000000</f>
        <v>86.38005323369066</v>
      </c>
      <c r="T2">
        <f>(Q2*100)/289</f>
        <v>0.69204152249134943</v>
      </c>
      <c r="W2">
        <v>39515.486599999997</v>
      </c>
      <c r="X2">
        <v>9</v>
      </c>
      <c r="Y2">
        <f t="shared" ref="Y2:Y33" si="6">(W2*0.00000000360819)*1000</f>
        <v>0.14257938359525399</v>
      </c>
      <c r="Z2">
        <f t="shared" ref="Z2:Z33" si="7">((1.92*(Y2/7130000000000000))^(1/3))*10000000</f>
        <v>33.73568067590773</v>
      </c>
      <c r="AA2">
        <f t="shared" ref="AA2:AA65" si="8">(X2*100)/451</f>
        <v>1.9955654101995566</v>
      </c>
      <c r="AC2" s="34"/>
      <c r="AD2">
        <v>62491.260499999997</v>
      </c>
      <c r="AE2">
        <v>10</v>
      </c>
      <c r="AF2">
        <f t="shared" ref="AF2:AF33" si="9">(AD2*0.00000000360819)*1000</f>
        <v>0.225480341223495</v>
      </c>
      <c r="AG2">
        <f t="shared" ref="AG2:AG33" si="10">((1.92*(AF2/7130000000000000))^(1/3))*10000000</f>
        <v>39.304305557417742</v>
      </c>
      <c r="AH2">
        <f t="shared" ref="AH2:AH59" si="11">(AE2*100)/144</f>
        <v>6.9444444444444446</v>
      </c>
      <c r="AI2" s="34"/>
      <c r="AK2">
        <v>48577.749400000001</v>
      </c>
      <c r="AL2">
        <v>1</v>
      </c>
      <c r="AM2">
        <f t="shared" ref="AM2:AM33" si="12">(AK2*0.00000000360819)*1000</f>
        <v>0.17527774960758602</v>
      </c>
      <c r="AN2">
        <f t="shared" ref="AN2:AN33" si="13">((1.92*(AM2/7130000000000000))^(1/3))*10000000</f>
        <v>36.139279995555199</v>
      </c>
      <c r="AO2">
        <f>(AL2*100)/76</f>
        <v>1.3157894736842106</v>
      </c>
    </row>
    <row r="3" spans="1:41" x14ac:dyDescent="0.35">
      <c r="B3">
        <v>72415.838300000003</v>
      </c>
      <c r="C3">
        <v>3</v>
      </c>
      <c r="D3" s="1">
        <f t="shared" si="0"/>
        <v>0.261290103595677</v>
      </c>
      <c r="E3">
        <f t="shared" si="1"/>
        <v>41.283662595076649</v>
      </c>
      <c r="F3">
        <f t="shared" ref="F3:F66" si="14">(C3*100)/126</f>
        <v>2.3809523809523809</v>
      </c>
      <c r="I3">
        <v>159751.9553</v>
      </c>
      <c r="J3">
        <v>31</v>
      </c>
      <c r="K3" s="34">
        <f t="shared" si="2"/>
        <v>0.57641540759390697</v>
      </c>
      <c r="L3">
        <f t="shared" si="3"/>
        <v>53.742239491587881</v>
      </c>
      <c r="M3">
        <f t="shared" ref="M3:M66" si="15">(J3*100)/393</f>
        <v>7.888040712468193</v>
      </c>
      <c r="P3">
        <v>670045.21490000002</v>
      </c>
      <c r="Q3">
        <v>2</v>
      </c>
      <c r="R3">
        <f t="shared" si="4"/>
        <v>2.417650443950031</v>
      </c>
      <c r="S3">
        <f t="shared" si="5"/>
        <v>86.669921354463455</v>
      </c>
      <c r="T3">
        <f t="shared" ref="T3:T66" si="16">(Q3*100)/289</f>
        <v>0.69204152249134943</v>
      </c>
      <c r="W3">
        <v>40725.061699999998</v>
      </c>
      <c r="X3">
        <v>2</v>
      </c>
      <c r="Y3">
        <f t="shared" si="6"/>
        <v>0.146943760375323</v>
      </c>
      <c r="Z3">
        <f t="shared" si="7"/>
        <v>34.07644513938142</v>
      </c>
      <c r="AA3">
        <f t="shared" si="8"/>
        <v>0.44345898004434592</v>
      </c>
      <c r="AC3" s="34"/>
      <c r="AD3">
        <v>63760.086300000003</v>
      </c>
      <c r="AE3">
        <v>16</v>
      </c>
      <c r="AF3">
        <f t="shared" si="9"/>
        <v>0.23005850578679701</v>
      </c>
      <c r="AG3">
        <f t="shared" si="10"/>
        <v>39.568537440235652</v>
      </c>
      <c r="AH3">
        <f t="shared" si="11"/>
        <v>11.111111111111111</v>
      </c>
      <c r="AI3" s="34"/>
      <c r="AK3">
        <v>49068.433700000001</v>
      </c>
      <c r="AL3">
        <v>3</v>
      </c>
      <c r="AM3">
        <f t="shared" si="12"/>
        <v>0.17704823179200302</v>
      </c>
      <c r="AN3">
        <f t="shared" si="13"/>
        <v>36.260553646914786</v>
      </c>
      <c r="AO3">
        <f t="shared" ref="AO3:AO51" si="17">(AL3*100)/76</f>
        <v>3.9473684210526314</v>
      </c>
    </row>
    <row r="4" spans="1:41" x14ac:dyDescent="0.35">
      <c r="B4">
        <v>73147.311400000006</v>
      </c>
      <c r="C4">
        <v>1</v>
      </c>
      <c r="D4" s="1">
        <f t="shared" si="0"/>
        <v>0.26392939752036604</v>
      </c>
      <c r="E4">
        <f t="shared" si="1"/>
        <v>41.422199411211786</v>
      </c>
      <c r="F4">
        <f t="shared" si="14"/>
        <v>0.79365079365079361</v>
      </c>
      <c r="I4">
        <v>169681.70319999999</v>
      </c>
      <c r="J4">
        <v>25</v>
      </c>
      <c r="K4" s="34">
        <f t="shared" si="2"/>
        <v>0.61224382466920801</v>
      </c>
      <c r="L4">
        <f t="shared" si="3"/>
        <v>54.83342463960058</v>
      </c>
      <c r="M4">
        <f t="shared" si="15"/>
        <v>6.3613231552162848</v>
      </c>
      <c r="P4">
        <v>676813.34840000002</v>
      </c>
      <c r="Q4">
        <v>3</v>
      </c>
      <c r="R4">
        <f t="shared" si="4"/>
        <v>2.4420711555633958</v>
      </c>
      <c r="S4">
        <f t="shared" si="5"/>
        <v>86.96076219716744</v>
      </c>
      <c r="T4">
        <f t="shared" si="16"/>
        <v>1.0380622837370241</v>
      </c>
      <c r="W4">
        <v>41551.945399999997</v>
      </c>
      <c r="X4">
        <v>30</v>
      </c>
      <c r="Y4">
        <f t="shared" si="6"/>
        <v>0.14992731387282601</v>
      </c>
      <c r="Z4">
        <f t="shared" si="7"/>
        <v>34.305531555955412</v>
      </c>
      <c r="AA4">
        <f t="shared" si="8"/>
        <v>6.6518847006651889</v>
      </c>
      <c r="AC4" s="34"/>
      <c r="AD4">
        <v>65054.674299999999</v>
      </c>
      <c r="AE4">
        <v>12</v>
      </c>
      <c r="AF4">
        <f t="shared" si="9"/>
        <v>0.23472962526251701</v>
      </c>
      <c r="AG4">
        <f t="shared" si="10"/>
        <v>39.83454565887304</v>
      </c>
      <c r="AH4">
        <f t="shared" si="11"/>
        <v>8.3333333333333339</v>
      </c>
      <c r="AI4" s="34"/>
      <c r="AK4">
        <v>52118.3943</v>
      </c>
      <c r="AL4">
        <v>5</v>
      </c>
      <c r="AM4">
        <f t="shared" si="12"/>
        <v>0.18805306912931699</v>
      </c>
      <c r="AN4">
        <f t="shared" si="13"/>
        <v>36.996789751165046</v>
      </c>
      <c r="AO4">
        <f t="shared" si="17"/>
        <v>6.5789473684210522</v>
      </c>
    </row>
    <row r="5" spans="1:41" x14ac:dyDescent="0.35">
      <c r="B5">
        <v>73886.173200000005</v>
      </c>
      <c r="C5">
        <v>1</v>
      </c>
      <c r="D5" s="1">
        <f t="shared" si="0"/>
        <v>0.26659535127850803</v>
      </c>
      <c r="E5">
        <f t="shared" si="1"/>
        <v>41.561201135024071</v>
      </c>
      <c r="F5">
        <f t="shared" si="14"/>
        <v>0.79365079365079361</v>
      </c>
      <c r="I5">
        <v>178426.3707</v>
      </c>
      <c r="J5">
        <v>6</v>
      </c>
      <c r="K5" s="34">
        <f t="shared" si="2"/>
        <v>0.64379624649603295</v>
      </c>
      <c r="L5">
        <f t="shared" si="3"/>
        <v>55.759650940771287</v>
      </c>
      <c r="M5">
        <f t="shared" si="15"/>
        <v>1.5267175572519085</v>
      </c>
      <c r="P5">
        <v>683649.8469</v>
      </c>
      <c r="Q5">
        <v>3</v>
      </c>
      <c r="R5">
        <f t="shared" si="4"/>
        <v>2.4667385410861113</v>
      </c>
      <c r="S5">
        <f t="shared" si="5"/>
        <v>87.25257902380811</v>
      </c>
      <c r="T5">
        <f t="shared" si="16"/>
        <v>1.0380622837370241</v>
      </c>
      <c r="W5">
        <v>42823.856699999997</v>
      </c>
      <c r="X5">
        <v>47</v>
      </c>
      <c r="Y5">
        <f t="shared" si="6"/>
        <v>0.154516611506373</v>
      </c>
      <c r="Z5">
        <f t="shared" si="7"/>
        <v>34.652052057862477</v>
      </c>
      <c r="AA5">
        <f t="shared" si="8"/>
        <v>10.421286031042129</v>
      </c>
      <c r="AC5" s="34"/>
      <c r="AD5">
        <v>65711.792199999996</v>
      </c>
      <c r="AE5">
        <v>7</v>
      </c>
      <c r="AF5">
        <f t="shared" si="9"/>
        <v>0.237100631498118</v>
      </c>
      <c r="AG5">
        <f t="shared" si="10"/>
        <v>39.968219628215969</v>
      </c>
      <c r="AH5">
        <f t="shared" si="11"/>
        <v>4.8611111111111107</v>
      </c>
      <c r="AI5" s="34"/>
      <c r="AK5">
        <v>53176.608899999999</v>
      </c>
      <c r="AL5">
        <v>3</v>
      </c>
      <c r="AM5">
        <f t="shared" si="12"/>
        <v>0.19187130846689102</v>
      </c>
      <c r="AN5">
        <f t="shared" si="13"/>
        <v>37.245508852199315</v>
      </c>
      <c r="AO5">
        <f t="shared" si="17"/>
        <v>3.9473684210526314</v>
      </c>
    </row>
    <row r="6" spans="1:41" x14ac:dyDescent="0.35">
      <c r="B6">
        <v>74632.498099999997</v>
      </c>
      <c r="C6">
        <v>2</v>
      </c>
      <c r="D6" s="1">
        <f t="shared" si="0"/>
        <v>0.26928823331943896</v>
      </c>
      <c r="E6">
        <f t="shared" si="1"/>
        <v>41.700669282952489</v>
      </c>
      <c r="F6">
        <f t="shared" si="14"/>
        <v>1.5873015873015872</v>
      </c>
      <c r="I6">
        <v>180228.65729999999</v>
      </c>
      <c r="J6">
        <v>17</v>
      </c>
      <c r="K6" s="34">
        <f t="shared" si="2"/>
        <v>0.6502992389832869</v>
      </c>
      <c r="L6">
        <f t="shared" si="3"/>
        <v>55.946765268568555</v>
      </c>
      <c r="M6">
        <f t="shared" si="15"/>
        <v>4.325699745547074</v>
      </c>
      <c r="P6">
        <v>690555.40090000001</v>
      </c>
      <c r="Q6">
        <v>1</v>
      </c>
      <c r="R6">
        <f t="shared" si="4"/>
        <v>2.4916550919733709</v>
      </c>
      <c r="S6">
        <f t="shared" si="5"/>
        <v>87.545375107167956</v>
      </c>
      <c r="T6">
        <f t="shared" si="16"/>
        <v>0.34602076124567471</v>
      </c>
      <c r="W6">
        <v>44580.506600000001</v>
      </c>
      <c r="X6">
        <v>46</v>
      </c>
      <c r="Y6">
        <f t="shared" si="6"/>
        <v>0.16085493810905399</v>
      </c>
      <c r="Z6">
        <f t="shared" si="7"/>
        <v>35.119530303531981</v>
      </c>
      <c r="AA6">
        <f t="shared" si="8"/>
        <v>10.199556541019955</v>
      </c>
      <c r="AC6" s="34"/>
      <c r="AD6">
        <v>67046.007800000007</v>
      </c>
      <c r="AE6">
        <v>19</v>
      </c>
      <c r="AF6">
        <f t="shared" si="9"/>
        <v>0.24191473488388202</v>
      </c>
      <c r="AG6">
        <f t="shared" si="10"/>
        <v>40.236914811546669</v>
      </c>
      <c r="AH6">
        <f t="shared" si="11"/>
        <v>13.194444444444445</v>
      </c>
      <c r="AI6" s="34"/>
      <c r="AK6">
        <v>55917.103300000002</v>
      </c>
      <c r="AL6">
        <v>1</v>
      </c>
      <c r="AM6">
        <f t="shared" si="12"/>
        <v>0.20175953295602703</v>
      </c>
      <c r="AN6">
        <f t="shared" si="13"/>
        <v>37.874646457106067</v>
      </c>
      <c r="AO6">
        <f t="shared" si="17"/>
        <v>1.3157894736842106</v>
      </c>
    </row>
    <row r="7" spans="1:41" x14ac:dyDescent="0.35">
      <c r="B7">
        <v>75386.361799999999</v>
      </c>
      <c r="C7">
        <v>4</v>
      </c>
      <c r="D7" s="1">
        <f t="shared" si="0"/>
        <v>0.27200831678314202</v>
      </c>
      <c r="E7">
        <f t="shared" si="1"/>
        <v>41.840605478869939</v>
      </c>
      <c r="F7">
        <f t="shared" si="14"/>
        <v>3.1746031746031744</v>
      </c>
      <c r="I7">
        <v>189516.86960000001</v>
      </c>
      <c r="J7">
        <v>18</v>
      </c>
      <c r="K7" s="34">
        <f t="shared" si="2"/>
        <v>0.68381287372202415</v>
      </c>
      <c r="L7">
        <f t="shared" si="3"/>
        <v>56.891797715839232</v>
      </c>
      <c r="M7">
        <f t="shared" si="15"/>
        <v>4.5801526717557248</v>
      </c>
      <c r="P7">
        <v>697530.70799999998</v>
      </c>
      <c r="Q7">
        <v>1</v>
      </c>
      <c r="R7">
        <f t="shared" si="4"/>
        <v>2.5168233252985202</v>
      </c>
      <c r="S7">
        <f t="shared" si="5"/>
        <v>87.839153736316121</v>
      </c>
      <c r="T7">
        <f t="shared" si="16"/>
        <v>0.34602076124567471</v>
      </c>
      <c r="W7">
        <v>45485.671399999999</v>
      </c>
      <c r="X7">
        <v>1</v>
      </c>
      <c r="Y7">
        <f t="shared" si="6"/>
        <v>0.16412094468876601</v>
      </c>
      <c r="Z7">
        <f t="shared" si="7"/>
        <v>35.355629077936726</v>
      </c>
      <c r="AA7">
        <f t="shared" si="8"/>
        <v>0.22172949002217296</v>
      </c>
      <c r="AC7" s="34"/>
      <c r="AD7">
        <v>68407.313299999994</v>
      </c>
      <c r="AE7">
        <v>3</v>
      </c>
      <c r="AF7">
        <f t="shared" si="9"/>
        <v>0.24682658377592698</v>
      </c>
      <c r="AG7">
        <f t="shared" si="10"/>
        <v>40.507416341404266</v>
      </c>
      <c r="AH7">
        <f t="shared" si="11"/>
        <v>2.0833333333333335</v>
      </c>
      <c r="AI7" s="34"/>
      <c r="AK7">
        <v>58798.831100000003</v>
      </c>
      <c r="AL7">
        <v>4</v>
      </c>
      <c r="AM7">
        <f t="shared" si="12"/>
        <v>0.21215735438670902</v>
      </c>
      <c r="AN7">
        <f t="shared" si="13"/>
        <v>38.514411241150462</v>
      </c>
      <c r="AO7">
        <f t="shared" si="17"/>
        <v>5.2631578947368425</v>
      </c>
    </row>
    <row r="8" spans="1:41" x14ac:dyDescent="0.35">
      <c r="B8">
        <v>76917.010299999994</v>
      </c>
      <c r="C8">
        <v>1</v>
      </c>
      <c r="D8" s="1">
        <f t="shared" si="0"/>
        <v>0.277531187394357</v>
      </c>
      <c r="E8">
        <f t="shared" si="1"/>
        <v>42.121888179099479</v>
      </c>
      <c r="F8">
        <f t="shared" si="14"/>
        <v>0.79365079365079361</v>
      </c>
      <c r="I8">
        <v>199283.75659999999</v>
      </c>
      <c r="J8">
        <v>12</v>
      </c>
      <c r="K8" s="34">
        <f t="shared" si="2"/>
        <v>0.71905365772655394</v>
      </c>
      <c r="L8">
        <f t="shared" si="3"/>
        <v>57.852793313875843</v>
      </c>
      <c r="M8">
        <f t="shared" si="15"/>
        <v>3.053435114503817</v>
      </c>
      <c r="P8">
        <v>704576.47270000004</v>
      </c>
      <c r="Q8">
        <v>3</v>
      </c>
      <c r="R8">
        <f t="shared" si="4"/>
        <v>2.5422457830314134</v>
      </c>
      <c r="S8">
        <f t="shared" si="5"/>
        <v>88.133918205193865</v>
      </c>
      <c r="T8">
        <f t="shared" si="16"/>
        <v>1.0380622837370241</v>
      </c>
      <c r="W8">
        <v>45945.1227</v>
      </c>
      <c r="X8">
        <v>31</v>
      </c>
      <c r="Y8">
        <f t="shared" si="6"/>
        <v>0.16577873227491302</v>
      </c>
      <c r="Z8">
        <f t="shared" si="7"/>
        <v>35.474273036705412</v>
      </c>
      <c r="AA8">
        <f t="shared" si="8"/>
        <v>6.8736141906873618</v>
      </c>
      <c r="AC8" s="34"/>
      <c r="AD8">
        <v>71213.405599999998</v>
      </c>
      <c r="AE8">
        <v>1</v>
      </c>
      <c r="AF8">
        <f t="shared" si="9"/>
        <v>0.25695149795186401</v>
      </c>
      <c r="AG8">
        <f t="shared" si="10"/>
        <v>41.053887154649971</v>
      </c>
      <c r="AH8">
        <f t="shared" si="11"/>
        <v>0.69444444444444442</v>
      </c>
      <c r="AI8" s="34"/>
      <c r="AK8">
        <v>61829.070800000001</v>
      </c>
      <c r="AL8">
        <v>2</v>
      </c>
      <c r="AM8">
        <f t="shared" si="12"/>
        <v>0.22309103496985203</v>
      </c>
      <c r="AN8">
        <f t="shared" si="13"/>
        <v>39.16498270029961</v>
      </c>
      <c r="AO8">
        <f t="shared" si="17"/>
        <v>2.6315789473684212</v>
      </c>
    </row>
    <row r="9" spans="1:41" x14ac:dyDescent="0.35">
      <c r="B9">
        <v>78478.737099999998</v>
      </c>
      <c r="C9">
        <v>1</v>
      </c>
      <c r="D9" s="1">
        <f t="shared" si="0"/>
        <v>0.28316619441684898</v>
      </c>
      <c r="E9">
        <f t="shared" si="1"/>
        <v>42.405061852713573</v>
      </c>
      <c r="F9">
        <f t="shared" si="14"/>
        <v>0.79365079365079361</v>
      </c>
      <c r="I9">
        <v>209553.9871</v>
      </c>
      <c r="J9">
        <v>12</v>
      </c>
      <c r="K9" s="34">
        <f t="shared" si="2"/>
        <v>0.75611060071434899</v>
      </c>
      <c r="L9">
        <f t="shared" si="3"/>
        <v>58.830021702133436</v>
      </c>
      <c r="M9">
        <f t="shared" si="15"/>
        <v>3.053435114503817</v>
      </c>
      <c r="P9">
        <v>711693.4068</v>
      </c>
      <c r="Q9">
        <v>3</v>
      </c>
      <c r="R9">
        <f t="shared" si="4"/>
        <v>2.5679250334816923</v>
      </c>
      <c r="S9">
        <f t="shared" si="5"/>
        <v>88.429671826473651</v>
      </c>
      <c r="T9">
        <f t="shared" si="16"/>
        <v>1.0380622837370241</v>
      </c>
      <c r="W9">
        <v>46409.214800000002</v>
      </c>
      <c r="X9">
        <v>2</v>
      </c>
      <c r="Y9">
        <f t="shared" si="6"/>
        <v>0.16745326474921199</v>
      </c>
      <c r="Z9">
        <f t="shared" si="7"/>
        <v>35.593315101175193</v>
      </c>
      <c r="AA9">
        <f t="shared" si="8"/>
        <v>0.44345898004434592</v>
      </c>
      <c r="AC9" s="34"/>
      <c r="AD9">
        <v>71932.732900000003</v>
      </c>
      <c r="AE9">
        <v>2</v>
      </c>
      <c r="AF9">
        <f t="shared" si="9"/>
        <v>0.25954696752245104</v>
      </c>
      <c r="AG9">
        <f t="shared" si="10"/>
        <v>41.191652903559245</v>
      </c>
      <c r="AH9">
        <f t="shared" si="11"/>
        <v>1.3888888888888888</v>
      </c>
      <c r="AI9" s="34"/>
      <c r="AK9">
        <v>62453.606800000001</v>
      </c>
      <c r="AL9">
        <v>2</v>
      </c>
      <c r="AM9">
        <f t="shared" si="12"/>
        <v>0.225344479519692</v>
      </c>
      <c r="AN9">
        <f t="shared" si="13"/>
        <v>39.296409787336771</v>
      </c>
      <c r="AO9">
        <f t="shared" si="17"/>
        <v>2.6315789473684212</v>
      </c>
    </row>
    <row r="10" spans="1:41" x14ac:dyDescent="0.35">
      <c r="B10">
        <v>80072.1734</v>
      </c>
      <c r="C10">
        <v>1</v>
      </c>
      <c r="D10" s="1">
        <f t="shared" si="0"/>
        <v>0.28891561534014604</v>
      </c>
      <c r="E10">
        <f t="shared" si="1"/>
        <v>42.690139245318143</v>
      </c>
      <c r="F10">
        <f t="shared" si="14"/>
        <v>0.79365079365079361</v>
      </c>
      <c r="I10">
        <v>218149.96609999999</v>
      </c>
      <c r="J10">
        <v>4</v>
      </c>
      <c r="K10" s="34">
        <f t="shared" si="2"/>
        <v>0.7871265261823589</v>
      </c>
      <c r="L10">
        <f t="shared" si="3"/>
        <v>59.623676115304512</v>
      </c>
      <c r="M10">
        <f t="shared" si="15"/>
        <v>1.0178117048346056</v>
      </c>
      <c r="P10">
        <v>718882.2291</v>
      </c>
      <c r="Q10">
        <v>1</v>
      </c>
      <c r="R10">
        <f t="shared" si="4"/>
        <v>2.5938636702163289</v>
      </c>
      <c r="S10">
        <f t="shared" si="5"/>
        <v>88.726417916043246</v>
      </c>
      <c r="T10">
        <f t="shared" si="16"/>
        <v>0.34602076124567471</v>
      </c>
      <c r="W10">
        <v>47829.8079</v>
      </c>
      <c r="X10">
        <v>8</v>
      </c>
      <c r="Y10">
        <f t="shared" si="6"/>
        <v>0.17257903456670101</v>
      </c>
      <c r="Z10">
        <f t="shared" si="7"/>
        <v>35.952843530229956</v>
      </c>
      <c r="AA10">
        <f t="shared" si="8"/>
        <v>1.7738359201773837</v>
      </c>
      <c r="AC10" s="34"/>
      <c r="AD10">
        <v>73393.258799999996</v>
      </c>
      <c r="AE10">
        <v>6</v>
      </c>
      <c r="AF10">
        <f t="shared" si="9"/>
        <v>0.264816822469572</v>
      </c>
      <c r="AG10">
        <f t="shared" si="10"/>
        <v>41.468572887440878</v>
      </c>
      <c r="AH10">
        <f t="shared" si="11"/>
        <v>4.166666666666667</v>
      </c>
      <c r="AI10" s="34"/>
      <c r="AK10">
        <v>63084.451300000001</v>
      </c>
      <c r="AL10">
        <v>1</v>
      </c>
      <c r="AM10">
        <f t="shared" si="12"/>
        <v>0.22762068633614702</v>
      </c>
      <c r="AN10">
        <f t="shared" si="13"/>
        <v>39.428277919843048</v>
      </c>
      <c r="AO10">
        <f t="shared" si="17"/>
        <v>1.3157894736842106</v>
      </c>
    </row>
    <row r="11" spans="1:41" x14ac:dyDescent="0.35">
      <c r="B11">
        <v>81697.962799999994</v>
      </c>
      <c r="C11">
        <v>1</v>
      </c>
      <c r="D11" s="1">
        <f t="shared" si="0"/>
        <v>0.29478177239533199</v>
      </c>
      <c r="E11">
        <f t="shared" si="1"/>
        <v>42.977133113956896</v>
      </c>
      <c r="F11">
        <f t="shared" si="14"/>
        <v>0.79365079365079361</v>
      </c>
      <c r="I11">
        <v>220353.5012</v>
      </c>
      <c r="J11">
        <v>12</v>
      </c>
      <c r="K11" s="34">
        <f t="shared" si="2"/>
        <v>0.79507729949482808</v>
      </c>
      <c r="L11">
        <f t="shared" si="3"/>
        <v>59.8237570729355</v>
      </c>
      <c r="M11">
        <f t="shared" si="15"/>
        <v>3.053435114503817</v>
      </c>
      <c r="P11">
        <v>726143.66570000001</v>
      </c>
      <c r="Q11">
        <v>1</v>
      </c>
      <c r="R11">
        <f t="shared" si="4"/>
        <v>2.6200643131420831</v>
      </c>
      <c r="S11">
        <f t="shared" si="5"/>
        <v>89.02415980259623</v>
      </c>
      <c r="T11">
        <f t="shared" si="16"/>
        <v>0.34602076124567471</v>
      </c>
      <c r="W11">
        <v>49293.885600000001</v>
      </c>
      <c r="X11">
        <v>7</v>
      </c>
      <c r="Y11">
        <f t="shared" si="6"/>
        <v>0.17786170508306401</v>
      </c>
      <c r="Z11">
        <f t="shared" si="7"/>
        <v>36.316003566849197</v>
      </c>
      <c r="AA11">
        <f t="shared" si="8"/>
        <v>1.5521064301552105</v>
      </c>
      <c r="AC11" s="34"/>
      <c r="AD11">
        <v>74883.439199999993</v>
      </c>
      <c r="AE11">
        <v>5</v>
      </c>
      <c r="AF11">
        <f t="shared" si="9"/>
        <v>0.27019367648704795</v>
      </c>
      <c r="AG11">
        <f t="shared" si="10"/>
        <v>41.747354509823438</v>
      </c>
      <c r="AH11">
        <f t="shared" si="11"/>
        <v>3.4722222222222223</v>
      </c>
      <c r="AI11" s="34"/>
      <c r="AK11">
        <v>64365.321199999998</v>
      </c>
      <c r="AL11">
        <v>1</v>
      </c>
      <c r="AM11">
        <f t="shared" si="12"/>
        <v>0.232242308300628</v>
      </c>
      <c r="AN11">
        <f t="shared" si="13"/>
        <v>39.693343218481061</v>
      </c>
      <c r="AO11">
        <f t="shared" si="17"/>
        <v>1.3157894736842106</v>
      </c>
    </row>
    <row r="12" spans="1:41" x14ac:dyDescent="0.35">
      <c r="B12">
        <v>82523.194799999997</v>
      </c>
      <c r="C12">
        <v>2</v>
      </c>
      <c r="D12" s="1">
        <f t="shared" si="0"/>
        <v>0.29775936624541199</v>
      </c>
      <c r="E12">
        <f t="shared" si="1"/>
        <v>43.121352771477028</v>
      </c>
      <c r="F12">
        <f t="shared" si="14"/>
        <v>1.5873015873015872</v>
      </c>
      <c r="I12">
        <v>229392.48009999999</v>
      </c>
      <c r="J12">
        <v>8</v>
      </c>
      <c r="K12" s="34">
        <f t="shared" si="2"/>
        <v>0.82769165277201906</v>
      </c>
      <c r="L12">
        <f t="shared" si="3"/>
        <v>60.630817607894983</v>
      </c>
      <c r="M12">
        <f t="shared" si="15"/>
        <v>2.0356234096692112</v>
      </c>
      <c r="P12">
        <v>733478.45019999996</v>
      </c>
      <c r="Q12">
        <v>2</v>
      </c>
      <c r="R12">
        <f t="shared" si="4"/>
        <v>2.6465296092271378</v>
      </c>
      <c r="S12">
        <f t="shared" si="5"/>
        <v>89.322900832755494</v>
      </c>
      <c r="T12">
        <f t="shared" si="16"/>
        <v>0.69204152249134943</v>
      </c>
      <c r="W12">
        <v>50802.779000000002</v>
      </c>
      <c r="X12">
        <v>1</v>
      </c>
      <c r="Y12">
        <f t="shared" si="6"/>
        <v>0.18330607916001002</v>
      </c>
      <c r="Z12">
        <f t="shared" si="7"/>
        <v>36.682831900818115</v>
      </c>
      <c r="AA12">
        <f t="shared" si="8"/>
        <v>0.22172949002217296</v>
      </c>
      <c r="AC12" s="34"/>
      <c r="AD12">
        <v>75639.837599999999</v>
      </c>
      <c r="AE12">
        <v>1</v>
      </c>
      <c r="AF12">
        <f t="shared" si="9"/>
        <v>0.27292290562994403</v>
      </c>
      <c r="AG12">
        <f t="shared" si="10"/>
        <v>41.8874473579015</v>
      </c>
      <c r="AH12">
        <f t="shared" si="11"/>
        <v>0.69444444444444442</v>
      </c>
      <c r="AI12" s="34"/>
      <c r="AK12">
        <v>65672.198000000004</v>
      </c>
      <c r="AL12">
        <v>4</v>
      </c>
      <c r="AM12">
        <f t="shared" si="12"/>
        <v>0.23695776810162003</v>
      </c>
      <c r="AN12">
        <f t="shared" si="13"/>
        <v>39.960190487739595</v>
      </c>
      <c r="AO12">
        <f t="shared" si="17"/>
        <v>5.2631578947368425</v>
      </c>
    </row>
    <row r="13" spans="1:41" x14ac:dyDescent="0.35">
      <c r="B13">
        <v>84198.749899999995</v>
      </c>
      <c r="C13">
        <v>4</v>
      </c>
      <c r="D13" s="1">
        <f t="shared" si="0"/>
        <v>0.303805087401681</v>
      </c>
      <c r="E13">
        <f t="shared" si="1"/>
        <v>43.411245574828918</v>
      </c>
      <c r="F13">
        <f t="shared" si="14"/>
        <v>3.1746031746031744</v>
      </c>
      <c r="I13">
        <v>238802.24129999999</v>
      </c>
      <c r="J13">
        <v>11</v>
      </c>
      <c r="K13" s="34">
        <f t="shared" si="2"/>
        <v>0.86164385903624707</v>
      </c>
      <c r="L13">
        <f t="shared" si="3"/>
        <v>61.448765917777713</v>
      </c>
      <c r="M13">
        <f t="shared" si="15"/>
        <v>2.7989821882951653</v>
      </c>
      <c r="P13">
        <v>740887.32350000006</v>
      </c>
      <c r="Q13">
        <v>4</v>
      </c>
      <c r="R13">
        <f t="shared" si="4"/>
        <v>2.6732622317794656</v>
      </c>
      <c r="S13">
        <f t="shared" si="5"/>
        <v>89.622644359836215</v>
      </c>
      <c r="T13">
        <f t="shared" si="16"/>
        <v>1.3840830449826989</v>
      </c>
      <c r="W13">
        <v>51315.938399999999</v>
      </c>
      <c r="X13">
        <v>4</v>
      </c>
      <c r="Y13">
        <f t="shared" si="6"/>
        <v>0.18515765577549601</v>
      </c>
      <c r="Z13">
        <f t="shared" si="7"/>
        <v>36.805929578600207</v>
      </c>
      <c r="AA13">
        <f t="shared" si="8"/>
        <v>0.88691796008869184</v>
      </c>
      <c r="AC13" s="34"/>
      <c r="AD13">
        <v>81152.933900000004</v>
      </c>
      <c r="AE13">
        <v>2</v>
      </c>
      <c r="AF13">
        <f t="shared" si="9"/>
        <v>0.29281520456864102</v>
      </c>
      <c r="AG13">
        <f t="shared" si="10"/>
        <v>42.881349157787383</v>
      </c>
      <c r="AH13">
        <f t="shared" si="11"/>
        <v>1.3888888888888888</v>
      </c>
      <c r="AI13" s="34"/>
      <c r="AK13">
        <v>69056.661500000002</v>
      </c>
      <c r="AL13">
        <v>1</v>
      </c>
      <c r="AM13">
        <f t="shared" si="12"/>
        <v>0.24916955545768504</v>
      </c>
      <c r="AN13">
        <f t="shared" si="13"/>
        <v>40.635183512405426</v>
      </c>
      <c r="AO13">
        <f t="shared" si="17"/>
        <v>1.3157894736842106</v>
      </c>
    </row>
    <row r="14" spans="1:41" x14ac:dyDescent="0.35">
      <c r="B14">
        <v>85908.325599999996</v>
      </c>
      <c r="C14">
        <v>3</v>
      </c>
      <c r="D14" s="1">
        <f t="shared" si="0"/>
        <v>0.30997356134666398</v>
      </c>
      <c r="E14">
        <f t="shared" si="1"/>
        <v>43.703087254099074</v>
      </c>
      <c r="F14">
        <f t="shared" si="14"/>
        <v>2.3809523809523809</v>
      </c>
      <c r="I14">
        <v>248597.99419999999</v>
      </c>
      <c r="J14">
        <v>7</v>
      </c>
      <c r="K14" s="34">
        <f t="shared" si="2"/>
        <v>0.89698879669249809</v>
      </c>
      <c r="L14">
        <f t="shared" si="3"/>
        <v>62.27774886629112</v>
      </c>
      <c r="M14">
        <f t="shared" si="15"/>
        <v>1.7811704834605597</v>
      </c>
      <c r="P14">
        <v>748371.03379999998</v>
      </c>
      <c r="Q14">
        <v>2</v>
      </c>
      <c r="R14">
        <f t="shared" si="4"/>
        <v>2.7002648804468223</v>
      </c>
      <c r="S14">
        <f t="shared" si="5"/>
        <v>89.92339374103237</v>
      </c>
      <c r="T14">
        <f t="shared" si="16"/>
        <v>0.69204152249134943</v>
      </c>
      <c r="W14">
        <v>52886.726999999999</v>
      </c>
      <c r="X14">
        <v>14</v>
      </c>
      <c r="Y14">
        <f t="shared" si="6"/>
        <v>0.19082535949413001</v>
      </c>
      <c r="Z14">
        <f t="shared" si="7"/>
        <v>37.17770662606263</v>
      </c>
      <c r="AA14">
        <f t="shared" si="8"/>
        <v>3.1042128603104211</v>
      </c>
      <c r="AC14" s="34"/>
      <c r="AD14">
        <v>83637.037599999996</v>
      </c>
      <c r="AE14">
        <v>1</v>
      </c>
      <c r="AF14">
        <f t="shared" si="9"/>
        <v>0.30177832269794397</v>
      </c>
      <c r="AG14">
        <f t="shared" si="10"/>
        <v>43.314494107002297</v>
      </c>
      <c r="AH14">
        <f t="shared" si="11"/>
        <v>0.69444444444444442</v>
      </c>
      <c r="AI14" s="34"/>
      <c r="AK14">
        <v>71889.390299999999</v>
      </c>
      <c r="AL14">
        <v>1</v>
      </c>
      <c r="AM14">
        <f t="shared" si="12"/>
        <v>0.259390579186557</v>
      </c>
      <c r="AN14">
        <f t="shared" si="13"/>
        <v>41.183377987223857</v>
      </c>
      <c r="AO14">
        <f t="shared" si="17"/>
        <v>1.3157894736842106</v>
      </c>
    </row>
    <row r="15" spans="1:41" x14ac:dyDescent="0.35">
      <c r="B15">
        <v>86776.0864</v>
      </c>
      <c r="C15">
        <v>1</v>
      </c>
      <c r="D15" s="1">
        <f t="shared" si="0"/>
        <v>0.31310460718761601</v>
      </c>
      <c r="E15">
        <f t="shared" si="1"/>
        <v>43.849742997557783</v>
      </c>
      <c r="F15">
        <f t="shared" si="14"/>
        <v>0.79365079365079361</v>
      </c>
      <c r="I15">
        <v>258795.5723</v>
      </c>
      <c r="J15">
        <v>8</v>
      </c>
      <c r="K15" s="34">
        <f t="shared" si="2"/>
        <v>0.93378359601713701</v>
      </c>
      <c r="L15">
        <f t="shared" si="3"/>
        <v>63.117915316594136</v>
      </c>
      <c r="M15">
        <f t="shared" si="15"/>
        <v>2.0356234096692112</v>
      </c>
      <c r="P15">
        <v>755930.33719999995</v>
      </c>
      <c r="Q15">
        <v>2</v>
      </c>
      <c r="R15">
        <f t="shared" si="4"/>
        <v>2.7275402833816682</v>
      </c>
      <c r="S15">
        <f t="shared" si="5"/>
        <v>90.225152358566646</v>
      </c>
      <c r="T15">
        <f t="shared" si="16"/>
        <v>0.69204152249134943</v>
      </c>
      <c r="W15">
        <v>54505.597800000003</v>
      </c>
      <c r="X15">
        <v>18</v>
      </c>
      <c r="Y15">
        <f t="shared" si="6"/>
        <v>0.19666655292598201</v>
      </c>
      <c r="Z15">
        <f t="shared" si="7"/>
        <v>37.553239025631491</v>
      </c>
      <c r="AA15">
        <f t="shared" si="8"/>
        <v>3.9911308203991132</v>
      </c>
      <c r="AC15" s="34"/>
      <c r="AD15">
        <v>84481.856199999995</v>
      </c>
      <c r="AE15">
        <v>3</v>
      </c>
      <c r="AF15">
        <f t="shared" si="9"/>
        <v>0.30482658872227797</v>
      </c>
      <c r="AG15">
        <f t="shared" si="10"/>
        <v>43.459845854309528</v>
      </c>
      <c r="AH15">
        <f t="shared" si="11"/>
        <v>2.0833333333333335</v>
      </c>
      <c r="AI15" s="34"/>
      <c r="AK15">
        <v>72615.545800000007</v>
      </c>
      <c r="AL15">
        <v>1</v>
      </c>
      <c r="AM15">
        <f t="shared" si="12"/>
        <v>0.26201068620010204</v>
      </c>
      <c r="AN15">
        <f t="shared" si="13"/>
        <v>41.321578286023531</v>
      </c>
      <c r="AO15">
        <f t="shared" si="17"/>
        <v>1.3157894736842106</v>
      </c>
    </row>
    <row r="16" spans="1:41" x14ac:dyDescent="0.35">
      <c r="B16">
        <v>88537.992499999993</v>
      </c>
      <c r="C16">
        <v>1</v>
      </c>
      <c r="D16" s="1">
        <f t="shared" si="0"/>
        <v>0.31946189915857504</v>
      </c>
      <c r="E16">
        <f t="shared" si="1"/>
        <v>44.144532577287329</v>
      </c>
      <c r="F16">
        <f t="shared" si="14"/>
        <v>0.79365079365079361</v>
      </c>
      <c r="I16">
        <v>269411.45870000002</v>
      </c>
      <c r="J16">
        <v>9</v>
      </c>
      <c r="K16" s="34">
        <f t="shared" si="2"/>
        <v>0.97208773116675307</v>
      </c>
      <c r="L16">
        <f t="shared" si="3"/>
        <v>63.969416148450804</v>
      </c>
      <c r="M16">
        <f t="shared" si="15"/>
        <v>2.2900763358778624</v>
      </c>
      <c r="P16">
        <v>763565.99719999998</v>
      </c>
      <c r="Q16">
        <v>1</v>
      </c>
      <c r="R16">
        <f t="shared" si="4"/>
        <v>2.755091195437068</v>
      </c>
      <c r="S16">
        <f t="shared" si="5"/>
        <v>90.527923596493181</v>
      </c>
      <c r="T16">
        <f t="shared" si="16"/>
        <v>0.34602076124567471</v>
      </c>
      <c r="W16">
        <v>56174.022400000002</v>
      </c>
      <c r="X16">
        <v>24</v>
      </c>
      <c r="Y16">
        <f t="shared" si="6"/>
        <v>0.20268654588345603</v>
      </c>
      <c r="Z16">
        <f t="shared" si="7"/>
        <v>37.93256466323767</v>
      </c>
      <c r="AA16">
        <f t="shared" si="8"/>
        <v>5.3215077605321506</v>
      </c>
      <c r="AC16" s="34"/>
      <c r="AD16">
        <v>86197.18</v>
      </c>
      <c r="AE16">
        <v>1</v>
      </c>
      <c r="AF16">
        <f t="shared" si="9"/>
        <v>0.3110158029042</v>
      </c>
      <c r="AG16">
        <f t="shared" si="10"/>
        <v>43.752014241967821</v>
      </c>
      <c r="AH16">
        <f t="shared" si="11"/>
        <v>0.69444444444444442</v>
      </c>
      <c r="AI16" s="34"/>
      <c r="AK16">
        <v>74838.318700000003</v>
      </c>
      <c r="AL16">
        <v>2</v>
      </c>
      <c r="AM16">
        <f t="shared" si="12"/>
        <v>0.27003087315015301</v>
      </c>
      <c r="AN16">
        <f t="shared" si="13"/>
        <v>41.738967964969802</v>
      </c>
      <c r="AO16">
        <f t="shared" si="17"/>
        <v>2.6315789473684212</v>
      </c>
    </row>
    <row r="17" spans="2:41" x14ac:dyDescent="0.35">
      <c r="B17">
        <v>93100.861099999995</v>
      </c>
      <c r="C17">
        <v>2</v>
      </c>
      <c r="D17" s="1">
        <f t="shared" si="0"/>
        <v>0.33592559601240901</v>
      </c>
      <c r="E17">
        <f t="shared" si="1"/>
        <v>44.890206003922124</v>
      </c>
      <c r="F17">
        <f t="shared" si="14"/>
        <v>1.5873015873015872</v>
      </c>
      <c r="I17">
        <v>277658.18449999997</v>
      </c>
      <c r="J17">
        <v>1</v>
      </c>
      <c r="K17" s="34">
        <f t="shared" si="2"/>
        <v>1.0018434847310549</v>
      </c>
      <c r="L17">
        <f t="shared" si="3"/>
        <v>64.615571872091877</v>
      </c>
      <c r="M17">
        <f t="shared" si="15"/>
        <v>0.2544529262086514</v>
      </c>
      <c r="P17">
        <v>771278.78500000003</v>
      </c>
      <c r="Q17">
        <v>4</v>
      </c>
      <c r="R17">
        <f t="shared" si="4"/>
        <v>2.78292039924915</v>
      </c>
      <c r="S17">
        <f t="shared" si="5"/>
        <v>90.831710849799478</v>
      </c>
      <c r="T17">
        <f t="shared" si="16"/>
        <v>1.3840830449826989</v>
      </c>
      <c r="W17">
        <v>57893.517800000001</v>
      </c>
      <c r="X17">
        <v>8</v>
      </c>
      <c r="Y17">
        <f t="shared" si="6"/>
        <v>0.20889081199078199</v>
      </c>
      <c r="Z17">
        <f t="shared" si="7"/>
        <v>38.315721888384026</v>
      </c>
      <c r="AA17">
        <f t="shared" si="8"/>
        <v>1.7738359201773837</v>
      </c>
      <c r="AC17" s="34"/>
      <c r="AD17">
        <v>93413.899399999995</v>
      </c>
      <c r="AE17">
        <v>2</v>
      </c>
      <c r="AF17">
        <f t="shared" si="9"/>
        <v>0.33705509767608599</v>
      </c>
      <c r="AG17">
        <f t="shared" si="10"/>
        <v>44.940462014043547</v>
      </c>
      <c r="AH17">
        <f t="shared" si="11"/>
        <v>1.3888888888888888</v>
      </c>
      <c r="AI17" s="34"/>
      <c r="AK17">
        <v>81923.268400000001</v>
      </c>
      <c r="AL17">
        <v>1</v>
      </c>
      <c r="AM17">
        <f t="shared" si="12"/>
        <v>0.29559471780819602</v>
      </c>
      <c r="AN17">
        <f t="shared" si="13"/>
        <v>43.016604115174431</v>
      </c>
      <c r="AO17">
        <f t="shared" si="17"/>
        <v>1.3157894736842106</v>
      </c>
    </row>
    <row r="18" spans="2:41" x14ac:dyDescent="0.35">
      <c r="B18">
        <v>94041.273799999995</v>
      </c>
      <c r="C18">
        <v>3</v>
      </c>
      <c r="D18" s="1">
        <f t="shared" si="0"/>
        <v>0.33931878371242202</v>
      </c>
      <c r="E18">
        <f t="shared" si="1"/>
        <v>45.040845401963722</v>
      </c>
      <c r="F18">
        <f t="shared" si="14"/>
        <v>2.3809523809523809</v>
      </c>
      <c r="I18">
        <v>280462.8126</v>
      </c>
      <c r="J18">
        <v>6</v>
      </c>
      <c r="K18" s="34">
        <f t="shared" si="2"/>
        <v>1.011963115795194</v>
      </c>
      <c r="L18">
        <f t="shared" si="3"/>
        <v>64.832404273244066</v>
      </c>
      <c r="M18">
        <f t="shared" si="15"/>
        <v>1.5267175572519085</v>
      </c>
      <c r="P18">
        <v>779069.47979999997</v>
      </c>
      <c r="Q18">
        <v>2</v>
      </c>
      <c r="R18">
        <f t="shared" si="4"/>
        <v>2.8110307063195616</v>
      </c>
      <c r="S18">
        <f t="shared" si="5"/>
        <v>91.136517533120497</v>
      </c>
      <c r="T18">
        <f t="shared" si="16"/>
        <v>0.69204152249134943</v>
      </c>
      <c r="W18">
        <v>59068.990700000002</v>
      </c>
      <c r="X18">
        <v>4</v>
      </c>
      <c r="Y18">
        <f t="shared" si="6"/>
        <v>0.21313214155383303</v>
      </c>
      <c r="Z18">
        <f t="shared" si="7"/>
        <v>38.573307778630742</v>
      </c>
      <c r="AA18">
        <f t="shared" si="8"/>
        <v>0.88691796008869184</v>
      </c>
      <c r="AC18" s="34"/>
      <c r="AD18">
        <v>94357.474100000007</v>
      </c>
      <c r="AE18">
        <v>1</v>
      </c>
      <c r="AF18">
        <f t="shared" si="9"/>
        <v>0.34045969447287905</v>
      </c>
      <c r="AG18">
        <f t="shared" si="10"/>
        <v>45.091270057209478</v>
      </c>
      <c r="AH18">
        <f t="shared" si="11"/>
        <v>0.69444444444444442</v>
      </c>
      <c r="AI18" s="34"/>
      <c r="AK18">
        <v>85283.79</v>
      </c>
      <c r="AL18">
        <v>1</v>
      </c>
      <c r="AM18">
        <f t="shared" si="12"/>
        <v>0.30772011824009998</v>
      </c>
      <c r="AN18">
        <f t="shared" si="13"/>
        <v>43.596925470809275</v>
      </c>
      <c r="AO18">
        <f t="shared" si="17"/>
        <v>1.3157894736842106</v>
      </c>
    </row>
    <row r="19" spans="2:41" x14ac:dyDescent="0.35">
      <c r="B19">
        <v>95950.692599999995</v>
      </c>
      <c r="C19">
        <v>5</v>
      </c>
      <c r="D19" s="1">
        <f t="shared" si="0"/>
        <v>0.34620832953239394</v>
      </c>
      <c r="E19">
        <f t="shared" si="1"/>
        <v>45.343642424809047</v>
      </c>
      <c r="F19">
        <f t="shared" si="14"/>
        <v>3.9682539682539684</v>
      </c>
      <c r="I19">
        <v>289047.82189999998</v>
      </c>
      <c r="J19">
        <v>9</v>
      </c>
      <c r="K19" s="34">
        <f t="shared" si="2"/>
        <v>1.0429394605013609</v>
      </c>
      <c r="L19">
        <f t="shared" si="3"/>
        <v>65.48727703914706</v>
      </c>
      <c r="M19">
        <f t="shared" si="15"/>
        <v>2.2900763358778624</v>
      </c>
      <c r="P19">
        <v>786938.86849999998</v>
      </c>
      <c r="Q19">
        <v>2</v>
      </c>
      <c r="R19">
        <f t="shared" si="4"/>
        <v>2.8394249559330151</v>
      </c>
      <c r="S19">
        <f t="shared" si="5"/>
        <v>91.442347065834625</v>
      </c>
      <c r="T19">
        <f t="shared" si="16"/>
        <v>0.69204152249134943</v>
      </c>
      <c r="W19">
        <v>60877.101499999997</v>
      </c>
      <c r="X19">
        <v>1</v>
      </c>
      <c r="Y19">
        <f t="shared" si="6"/>
        <v>0.21965614886128498</v>
      </c>
      <c r="Z19">
        <f t="shared" si="7"/>
        <v>38.962937151967694</v>
      </c>
      <c r="AA19">
        <f t="shared" si="8"/>
        <v>0.22172949002217296</v>
      </c>
      <c r="AC19" s="34"/>
      <c r="AD19">
        <v>96273.313099999999</v>
      </c>
      <c r="AE19">
        <v>1</v>
      </c>
      <c r="AF19">
        <f t="shared" si="9"/>
        <v>0.347372405594289</v>
      </c>
      <c r="AG19">
        <f t="shared" si="10"/>
        <v>45.394406079264925</v>
      </c>
      <c r="AH19">
        <f t="shared" si="11"/>
        <v>0.69444444444444442</v>
      </c>
      <c r="AI19" s="34"/>
      <c r="AK19">
        <v>86145.242499999993</v>
      </c>
      <c r="AL19">
        <v>1</v>
      </c>
      <c r="AM19">
        <f t="shared" si="12"/>
        <v>0.31082840253607497</v>
      </c>
      <c r="AN19">
        <f t="shared" si="13"/>
        <v>43.743224987714896</v>
      </c>
      <c r="AO19">
        <f t="shared" si="17"/>
        <v>1.3157894736842106</v>
      </c>
    </row>
    <row r="20" spans="2:41" x14ac:dyDescent="0.35">
      <c r="B20">
        <v>96919.891499999998</v>
      </c>
      <c r="C20">
        <v>1</v>
      </c>
      <c r="D20" s="1">
        <f t="shared" si="0"/>
        <v>0.34970538331138495</v>
      </c>
      <c r="E20">
        <f t="shared" si="1"/>
        <v>45.495803436739628</v>
      </c>
      <c r="F20">
        <f t="shared" si="14"/>
        <v>0.79365079365079361</v>
      </c>
      <c r="I20">
        <v>297895.61969999998</v>
      </c>
      <c r="J20">
        <v>1</v>
      </c>
      <c r="K20" s="34">
        <f t="shared" si="2"/>
        <v>1.074863996045343</v>
      </c>
      <c r="L20">
        <f t="shared" si="3"/>
        <v>66.148764685952941</v>
      </c>
      <c r="M20">
        <f t="shared" si="15"/>
        <v>0.2544529262086514</v>
      </c>
      <c r="P20">
        <v>794887.74589999998</v>
      </c>
      <c r="Q20">
        <v>2</v>
      </c>
      <c r="R20">
        <f t="shared" si="4"/>
        <v>2.8681060158789209</v>
      </c>
      <c r="S20">
        <f t="shared" si="5"/>
        <v>91.749202876960581</v>
      </c>
      <c r="T20">
        <f t="shared" si="16"/>
        <v>0.69204152249134943</v>
      </c>
      <c r="W20">
        <v>61492.021699999998</v>
      </c>
      <c r="X20">
        <v>1</v>
      </c>
      <c r="Y20">
        <f t="shared" si="6"/>
        <v>0.22187489777772301</v>
      </c>
      <c r="Z20">
        <f t="shared" si="7"/>
        <v>39.093686239494744</v>
      </c>
      <c r="AA20">
        <f t="shared" si="8"/>
        <v>0.22172949002217296</v>
      </c>
      <c r="AC20" s="34"/>
      <c r="AD20">
        <v>97245.770799999998</v>
      </c>
      <c r="AE20">
        <v>1</v>
      </c>
      <c r="AF20">
        <f t="shared" si="9"/>
        <v>0.35088121774285203</v>
      </c>
      <c r="AG20">
        <f t="shared" si="10"/>
        <v>45.546737441415139</v>
      </c>
      <c r="AH20">
        <f t="shared" si="11"/>
        <v>0.69444444444444442</v>
      </c>
      <c r="AK20">
        <v>88782.161399999997</v>
      </c>
      <c r="AL20">
        <v>6</v>
      </c>
      <c r="AM20">
        <f t="shared" si="12"/>
        <v>0.32034290694186601</v>
      </c>
      <c r="AN20">
        <f t="shared" si="13"/>
        <v>44.185075732216966</v>
      </c>
      <c r="AO20">
        <f t="shared" si="17"/>
        <v>7.8947368421052628</v>
      </c>
    </row>
    <row r="21" spans="2:41" x14ac:dyDescent="0.35">
      <c r="B21">
        <v>99886.624100000001</v>
      </c>
      <c r="C21">
        <v>1</v>
      </c>
      <c r="D21" s="1">
        <f t="shared" si="0"/>
        <v>0.36040991821137902</v>
      </c>
      <c r="E21">
        <f t="shared" si="1"/>
        <v>45.955357003268325</v>
      </c>
      <c r="F21">
        <f t="shared" si="14"/>
        <v>0.79365079365079361</v>
      </c>
      <c r="I21">
        <v>300904.66639999999</v>
      </c>
      <c r="J21">
        <v>3</v>
      </c>
      <c r="K21" s="34">
        <f t="shared" si="2"/>
        <v>1.085721208257816</v>
      </c>
      <c r="L21">
        <f t="shared" si="3"/>
        <v>66.370742072690589</v>
      </c>
      <c r="M21">
        <f t="shared" si="15"/>
        <v>0.76335877862595425</v>
      </c>
      <c r="P21">
        <v>802916.91509999998</v>
      </c>
      <c r="Q21">
        <v>2</v>
      </c>
      <c r="R21">
        <f t="shared" si="4"/>
        <v>2.8970767838946689</v>
      </c>
      <c r="S21">
        <f t="shared" si="5"/>
        <v>92.057088417475242</v>
      </c>
      <c r="T21">
        <f t="shared" si="16"/>
        <v>0.69204152249134943</v>
      </c>
      <c r="W21">
        <v>62740.558900000004</v>
      </c>
      <c r="X21">
        <v>6</v>
      </c>
      <c r="Y21">
        <f t="shared" si="6"/>
        <v>0.22637985721739104</v>
      </c>
      <c r="Z21">
        <f t="shared" si="7"/>
        <v>39.356502186658574</v>
      </c>
      <c r="AA21">
        <f t="shared" si="8"/>
        <v>1.3303769401330376</v>
      </c>
      <c r="AC21" s="34"/>
      <c r="AD21">
        <v>99220.253800000006</v>
      </c>
      <c r="AE21">
        <v>1</v>
      </c>
      <c r="AF21">
        <f t="shared" si="9"/>
        <v>0.35800552755862208</v>
      </c>
      <c r="AG21">
        <f t="shared" si="10"/>
        <v>45.85293542437487</v>
      </c>
      <c r="AH21">
        <f t="shared" si="11"/>
        <v>0.69444444444444442</v>
      </c>
      <c r="AK21">
        <v>99160.469299999997</v>
      </c>
      <c r="AL21">
        <v>2</v>
      </c>
      <c r="AM21">
        <f t="shared" si="12"/>
        <v>0.357789813723567</v>
      </c>
      <c r="AN21">
        <f t="shared" si="13"/>
        <v>45.843724114250108</v>
      </c>
      <c r="AO21">
        <f t="shared" si="17"/>
        <v>2.6315789473684212</v>
      </c>
    </row>
    <row r="22" spans="2:41" x14ac:dyDescent="0.35">
      <c r="B22">
        <v>103984.00900000001</v>
      </c>
      <c r="C22">
        <v>2</v>
      </c>
      <c r="D22" s="1">
        <f t="shared" si="0"/>
        <v>0.37519406143371004</v>
      </c>
      <c r="E22">
        <f t="shared" si="1"/>
        <v>46.575324014151725</v>
      </c>
      <c r="F22">
        <f t="shared" si="14"/>
        <v>1.5873015873015872</v>
      </c>
      <c r="I22">
        <v>310115.40399999998</v>
      </c>
      <c r="J22">
        <v>13</v>
      </c>
      <c r="K22" s="34">
        <f t="shared" si="2"/>
        <v>1.1189552995587599</v>
      </c>
      <c r="L22">
        <f t="shared" si="3"/>
        <v>67.041153607723345</v>
      </c>
      <c r="M22">
        <f t="shared" si="15"/>
        <v>3.3078880407124682</v>
      </c>
      <c r="P22">
        <v>811027.18700000003</v>
      </c>
      <c r="Q22">
        <v>1</v>
      </c>
      <c r="R22">
        <f t="shared" si="4"/>
        <v>2.9263401858615299</v>
      </c>
      <c r="S22">
        <f t="shared" si="5"/>
        <v>92.366007137946809</v>
      </c>
      <c r="T22">
        <f t="shared" si="16"/>
        <v>0.34602076124567471</v>
      </c>
      <c r="W22">
        <v>64661.056900000003</v>
      </c>
      <c r="X22">
        <v>6</v>
      </c>
      <c r="Y22">
        <f t="shared" si="6"/>
        <v>0.23330937889601103</v>
      </c>
      <c r="Z22">
        <f t="shared" si="7"/>
        <v>39.754042602017499</v>
      </c>
      <c r="AA22">
        <f t="shared" si="8"/>
        <v>1.3303769401330376</v>
      </c>
      <c r="AC22" s="34"/>
      <c r="AD22">
        <v>104333.6403</v>
      </c>
      <c r="AE22">
        <v>3</v>
      </c>
      <c r="AF22">
        <f t="shared" si="9"/>
        <v>0.376455597594057</v>
      </c>
      <c r="AG22">
        <f t="shared" si="10"/>
        <v>46.627466563667888</v>
      </c>
      <c r="AH22">
        <f t="shared" si="11"/>
        <v>2.0833333333333335</v>
      </c>
      <c r="AK22">
        <v>102195.78630000001</v>
      </c>
      <c r="AL22">
        <v>1</v>
      </c>
      <c r="AM22">
        <f t="shared" si="12"/>
        <v>0.36874181416979701</v>
      </c>
      <c r="AN22">
        <f t="shared" si="13"/>
        <v>46.30679202698478</v>
      </c>
      <c r="AO22">
        <f t="shared" si="17"/>
        <v>1.3157894736842106</v>
      </c>
    </row>
    <row r="23" spans="2:41" x14ac:dyDescent="0.35">
      <c r="B23">
        <v>106095.3055</v>
      </c>
      <c r="C23">
        <v>2</v>
      </c>
      <c r="D23" s="1">
        <f t="shared" si="0"/>
        <v>0.38281202035204503</v>
      </c>
      <c r="E23">
        <f t="shared" si="1"/>
        <v>46.888436893286389</v>
      </c>
      <c r="F23">
        <f t="shared" si="14"/>
        <v>1.5873015873015872</v>
      </c>
      <c r="I23">
        <v>319608.08370000002</v>
      </c>
      <c r="J23">
        <v>5</v>
      </c>
      <c r="K23" s="34">
        <f t="shared" si="2"/>
        <v>1.153206691525503</v>
      </c>
      <c r="L23">
        <f t="shared" si="3"/>
        <v>67.718336977937014</v>
      </c>
      <c r="M23">
        <f t="shared" si="15"/>
        <v>1.272264631043257</v>
      </c>
      <c r="P23">
        <v>819219.38080000004</v>
      </c>
      <c r="Q23">
        <v>4</v>
      </c>
      <c r="R23">
        <f t="shared" si="4"/>
        <v>2.9558991776087526</v>
      </c>
      <c r="S23">
        <f t="shared" si="5"/>
        <v>92.675962504734215</v>
      </c>
      <c r="T23">
        <f t="shared" si="16"/>
        <v>1.3840830449826989</v>
      </c>
      <c r="W23">
        <v>65973.938299999994</v>
      </c>
      <c r="X23">
        <v>6</v>
      </c>
      <c r="Y23">
        <f t="shared" si="6"/>
        <v>0.23804650443467698</v>
      </c>
      <c r="Z23">
        <f t="shared" si="7"/>
        <v>40.021297929639829</v>
      </c>
      <c r="AA23">
        <f t="shared" si="8"/>
        <v>1.3303769401330376</v>
      </c>
      <c r="AC23" s="34"/>
      <c r="AD23">
        <v>106452.0358</v>
      </c>
      <c r="AE23">
        <v>1</v>
      </c>
      <c r="AF23">
        <f t="shared" si="9"/>
        <v>0.38409917105320196</v>
      </c>
      <c r="AG23">
        <f t="shared" si="10"/>
        <v>46.940929992674469</v>
      </c>
      <c r="AH23">
        <f t="shared" si="11"/>
        <v>0.69444444444444442</v>
      </c>
      <c r="AK23">
        <v>105324.01489999999</v>
      </c>
      <c r="AL23">
        <v>1</v>
      </c>
      <c r="AM23">
        <f t="shared" si="12"/>
        <v>0.38002905732203102</v>
      </c>
      <c r="AN23">
        <f t="shared" si="13"/>
        <v>46.774537406098823</v>
      </c>
      <c r="AO23">
        <f t="shared" si="17"/>
        <v>1.3157894736842106</v>
      </c>
    </row>
    <row r="24" spans="2:41" x14ac:dyDescent="0.35">
      <c r="B24">
        <v>107166.97530000001</v>
      </c>
      <c r="C24">
        <v>7</v>
      </c>
      <c r="D24" s="1">
        <f t="shared" si="0"/>
        <v>0.38667880860770704</v>
      </c>
      <c r="E24">
        <f t="shared" si="1"/>
        <v>47.045781827441537</v>
      </c>
      <c r="F24">
        <f t="shared" si="14"/>
        <v>5.5555555555555554</v>
      </c>
      <c r="I24">
        <v>329391.3358</v>
      </c>
      <c r="J24">
        <v>10</v>
      </c>
      <c r="K24" s="34">
        <f t="shared" si="2"/>
        <v>1.1885065239202022</v>
      </c>
      <c r="L24">
        <f t="shared" si="3"/>
        <v>68.402360586300503</v>
      </c>
      <c r="M24">
        <f t="shared" si="15"/>
        <v>2.5445292620865141</v>
      </c>
      <c r="P24">
        <v>827494.32400000002</v>
      </c>
      <c r="Q24">
        <v>2</v>
      </c>
      <c r="R24">
        <f t="shared" si="4"/>
        <v>2.98575674491356</v>
      </c>
      <c r="S24">
        <f t="shared" si="5"/>
        <v>92.986957996788661</v>
      </c>
      <c r="T24">
        <f t="shared" si="16"/>
        <v>0.69204152249134943</v>
      </c>
      <c r="W24">
        <v>67993.410600000003</v>
      </c>
      <c r="X24">
        <v>5</v>
      </c>
      <c r="Y24">
        <f t="shared" si="6"/>
        <v>0.24533314419281402</v>
      </c>
      <c r="Z24">
        <f t="shared" si="7"/>
        <v>40.425553466686559</v>
      </c>
      <c r="AA24">
        <f t="shared" si="8"/>
        <v>1.1086474501108647</v>
      </c>
      <c r="AC24" s="34"/>
      <c r="AD24">
        <v>107527.3089</v>
      </c>
      <c r="AE24">
        <v>2</v>
      </c>
      <c r="AF24">
        <f t="shared" si="9"/>
        <v>0.38797896069989102</v>
      </c>
      <c r="AG24">
        <f t="shared" si="10"/>
        <v>47.098451074165517</v>
      </c>
      <c r="AH24">
        <f t="shared" si="11"/>
        <v>1.3888888888888888</v>
      </c>
      <c r="AK24">
        <v>108547.999</v>
      </c>
      <c r="AL24">
        <v>1</v>
      </c>
      <c r="AM24">
        <f t="shared" si="12"/>
        <v>0.39166180451180999</v>
      </c>
      <c r="AN24">
        <f t="shared" si="13"/>
        <v>47.247007478171597</v>
      </c>
      <c r="AO24">
        <f t="shared" si="17"/>
        <v>1.3157894736842106</v>
      </c>
    </row>
    <row r="25" spans="2:41" x14ac:dyDescent="0.35">
      <c r="B25">
        <v>108249.47</v>
      </c>
      <c r="C25">
        <v>1</v>
      </c>
      <c r="D25" s="1">
        <f t="shared" si="0"/>
        <v>0.39058465515930002</v>
      </c>
      <c r="E25">
        <f t="shared" si="1"/>
        <v>47.203654761741817</v>
      </c>
      <c r="F25">
        <f t="shared" si="14"/>
        <v>0.79365079365079361</v>
      </c>
      <c r="I25">
        <v>339474.05469999998</v>
      </c>
      <c r="J25">
        <v>7</v>
      </c>
      <c r="K25" s="34">
        <f t="shared" si="2"/>
        <v>1.224886889427993</v>
      </c>
      <c r="L25">
        <f t="shared" si="3"/>
        <v>69.093293521610519</v>
      </c>
      <c r="M25">
        <f t="shared" si="15"/>
        <v>1.7811704834605597</v>
      </c>
      <c r="P25">
        <v>835852.85250000004</v>
      </c>
      <c r="Q25">
        <v>1</v>
      </c>
      <c r="R25">
        <f t="shared" si="4"/>
        <v>3.0159159038619752</v>
      </c>
      <c r="S25">
        <f t="shared" si="5"/>
        <v>93.298997106272395</v>
      </c>
      <c r="T25">
        <f t="shared" si="16"/>
        <v>0.34602076124567471</v>
      </c>
      <c r="W25">
        <v>69373.9522</v>
      </c>
      <c r="X25">
        <v>1</v>
      </c>
      <c r="Y25">
        <f t="shared" si="6"/>
        <v>0.250314400588518</v>
      </c>
      <c r="Z25">
        <f t="shared" si="7"/>
        <v>40.697323158770416</v>
      </c>
      <c r="AA25">
        <f t="shared" si="8"/>
        <v>0.22172949002217296</v>
      </c>
      <c r="AC25" s="34"/>
      <c r="AD25">
        <v>113068.8054</v>
      </c>
      <c r="AE25">
        <v>1</v>
      </c>
      <c r="AF25">
        <f t="shared" si="9"/>
        <v>0.40797373295622597</v>
      </c>
      <c r="AG25">
        <f t="shared" si="10"/>
        <v>47.894021010876934</v>
      </c>
      <c r="AH25">
        <f t="shared" si="11"/>
        <v>0.69444444444444442</v>
      </c>
      <c r="AK25">
        <v>111870.6698</v>
      </c>
      <c r="AL25">
        <v>1</v>
      </c>
      <c r="AM25">
        <f t="shared" si="12"/>
        <v>0.40365063206566204</v>
      </c>
      <c r="AN25">
        <f t="shared" si="13"/>
        <v>47.724249983266674</v>
      </c>
      <c r="AO25">
        <f t="shared" si="17"/>
        <v>1.3157894736842106</v>
      </c>
    </row>
    <row r="26" spans="2:41" x14ac:dyDescent="0.35">
      <c r="B26">
        <v>113828.1836</v>
      </c>
      <c r="C26">
        <v>3</v>
      </c>
      <c r="D26" s="1">
        <f t="shared" si="0"/>
        <v>0.41071371378368399</v>
      </c>
      <c r="E26">
        <f t="shared" si="1"/>
        <v>48.001001762780326</v>
      </c>
      <c r="F26">
        <f t="shared" si="14"/>
        <v>2.3809523809523809</v>
      </c>
      <c r="I26">
        <v>349865.40710000001</v>
      </c>
      <c r="J26">
        <v>3</v>
      </c>
      <c r="K26" s="34">
        <f t="shared" si="2"/>
        <v>1.2623808632441491</v>
      </c>
      <c r="L26">
        <f t="shared" si="3"/>
        <v>69.791205573527748</v>
      </c>
      <c r="M26">
        <f t="shared" si="15"/>
        <v>0.76335877862595425</v>
      </c>
      <c r="P26">
        <v>852824.05119999999</v>
      </c>
      <c r="Q26">
        <v>4</v>
      </c>
      <c r="R26">
        <f t="shared" si="4"/>
        <v>3.0771512132993282</v>
      </c>
      <c r="S26">
        <f t="shared" si="5"/>
        <v>93.926220200869167</v>
      </c>
      <c r="T26">
        <f t="shared" si="16"/>
        <v>1.3840830449826989</v>
      </c>
      <c r="W26">
        <v>70782.5245</v>
      </c>
      <c r="X26">
        <v>1</v>
      </c>
      <c r="Y26">
        <f t="shared" si="6"/>
        <v>0.25539679707565499</v>
      </c>
      <c r="Z26">
        <f t="shared" si="7"/>
        <v>40.970919904593138</v>
      </c>
      <c r="AA26">
        <f t="shared" si="8"/>
        <v>0.22172949002217296</v>
      </c>
      <c r="AC26" s="34"/>
      <c r="AD26">
        <v>114210.9146</v>
      </c>
      <c r="AE26">
        <v>2</v>
      </c>
      <c r="AF26">
        <f t="shared" si="9"/>
        <v>0.41209467995057403</v>
      </c>
      <c r="AG26">
        <f t="shared" si="10"/>
        <v>48.054740414373306</v>
      </c>
      <c r="AH26">
        <f t="shared" si="11"/>
        <v>1.3888888888888888</v>
      </c>
      <c r="AK26">
        <v>115295.048</v>
      </c>
      <c r="AL26">
        <v>2</v>
      </c>
      <c r="AM26">
        <f t="shared" si="12"/>
        <v>0.41600643924311997</v>
      </c>
      <c r="AN26">
        <f t="shared" si="13"/>
        <v>48.206313111445006</v>
      </c>
      <c r="AO26">
        <f t="shared" si="17"/>
        <v>2.6315789473684212</v>
      </c>
    </row>
    <row r="27" spans="2:41" x14ac:dyDescent="0.35">
      <c r="B27">
        <v>116139.35679999999</v>
      </c>
      <c r="C27">
        <v>4</v>
      </c>
      <c r="D27" s="1">
        <f t="shared" si="0"/>
        <v>0.41905286581219203</v>
      </c>
      <c r="E27">
        <f t="shared" si="1"/>
        <v>48.323699087007988</v>
      </c>
      <c r="F27">
        <f t="shared" si="14"/>
        <v>3.1746031746031744</v>
      </c>
      <c r="I27">
        <v>360574.84049999999</v>
      </c>
      <c r="J27">
        <v>3</v>
      </c>
      <c r="K27" s="34">
        <f t="shared" si="2"/>
        <v>1.3010225337436951</v>
      </c>
      <c r="L27">
        <f t="shared" si="3"/>
        <v>70.496167250172661</v>
      </c>
      <c r="M27">
        <f t="shared" si="15"/>
        <v>0.76335877862595425</v>
      </c>
      <c r="P27">
        <v>861438.43550000002</v>
      </c>
      <c r="Q27">
        <v>4</v>
      </c>
      <c r="R27">
        <f t="shared" si="4"/>
        <v>3.1082335485867452</v>
      </c>
      <c r="S27">
        <f t="shared" si="5"/>
        <v>94.241411219479801</v>
      </c>
      <c r="T27">
        <f t="shared" si="16"/>
        <v>1.3840830449826989</v>
      </c>
      <c r="W27">
        <v>72219.696400000001</v>
      </c>
      <c r="X27">
        <v>1</v>
      </c>
      <c r="Y27">
        <f t="shared" si="6"/>
        <v>0.26058238635351599</v>
      </c>
      <c r="Z27">
        <f t="shared" si="7"/>
        <v>41.246355941270501</v>
      </c>
      <c r="AA27">
        <f t="shared" si="8"/>
        <v>0.22172949002217296</v>
      </c>
      <c r="AC27" s="34"/>
      <c r="AD27">
        <v>115364.56020000001</v>
      </c>
      <c r="AE27">
        <v>1</v>
      </c>
      <c r="AF27">
        <f t="shared" si="9"/>
        <v>0.41625725246803802</v>
      </c>
      <c r="AG27">
        <f t="shared" si="10"/>
        <v>48.215999140837518</v>
      </c>
      <c r="AH27">
        <f t="shared" si="11"/>
        <v>0.69444444444444442</v>
      </c>
      <c r="AK27">
        <v>118824.2469</v>
      </c>
      <c r="AL27">
        <v>1</v>
      </c>
      <c r="AM27">
        <f t="shared" si="12"/>
        <v>0.42874045942211103</v>
      </c>
      <c r="AN27">
        <f t="shared" si="13"/>
        <v>48.693245559066867</v>
      </c>
      <c r="AO27">
        <f t="shared" si="17"/>
        <v>1.3157894736842106</v>
      </c>
    </row>
    <row r="28" spans="2:41" x14ac:dyDescent="0.35">
      <c r="B28">
        <v>117312.4816</v>
      </c>
      <c r="C28">
        <v>2</v>
      </c>
      <c r="D28" s="1">
        <f t="shared" si="0"/>
        <v>0.423285722984304</v>
      </c>
      <c r="E28">
        <f t="shared" si="1"/>
        <v>48.485860364172687</v>
      </c>
      <c r="F28">
        <f t="shared" si="14"/>
        <v>1.5873015873015872</v>
      </c>
      <c r="I28">
        <v>367895.97029999999</v>
      </c>
      <c r="J28">
        <v>3</v>
      </c>
      <c r="K28" s="34">
        <f t="shared" si="2"/>
        <v>1.327438561076757</v>
      </c>
      <c r="L28">
        <f t="shared" si="3"/>
        <v>70.970093286702109</v>
      </c>
      <c r="M28">
        <f t="shared" si="15"/>
        <v>0.76335877862595425</v>
      </c>
      <c r="P28">
        <v>870139.83380000002</v>
      </c>
      <c r="Q28">
        <v>1</v>
      </c>
      <c r="R28">
        <f t="shared" si="4"/>
        <v>3.139629846918822</v>
      </c>
      <c r="S28">
        <f t="shared" si="5"/>
        <v>94.557659934634913</v>
      </c>
      <c r="T28">
        <f t="shared" si="16"/>
        <v>0.34602076124567471</v>
      </c>
      <c r="W28">
        <v>72949.188299999994</v>
      </c>
      <c r="X28">
        <v>2</v>
      </c>
      <c r="Y28">
        <f t="shared" si="6"/>
        <v>0.26321453173217702</v>
      </c>
      <c r="Z28">
        <f t="shared" si="7"/>
        <v>41.384767572270476</v>
      </c>
      <c r="AA28">
        <f t="shared" si="8"/>
        <v>0.44345898004434592</v>
      </c>
      <c r="AC28" s="34"/>
      <c r="AD28">
        <v>135490.6422</v>
      </c>
      <c r="AE28">
        <v>1</v>
      </c>
      <c r="AF28">
        <f t="shared" si="9"/>
        <v>0.48887598027961804</v>
      </c>
      <c r="AG28">
        <f t="shared" si="10"/>
        <v>50.870983366276988</v>
      </c>
      <c r="AH28">
        <f t="shared" si="11"/>
        <v>0.69444444444444442</v>
      </c>
      <c r="AK28">
        <v>121236.8605</v>
      </c>
      <c r="AL28">
        <v>1</v>
      </c>
      <c r="AM28">
        <f t="shared" si="12"/>
        <v>0.43744562768749501</v>
      </c>
      <c r="AN28">
        <f t="shared" si="13"/>
        <v>49.020596655440364</v>
      </c>
      <c r="AO28">
        <f t="shared" si="17"/>
        <v>1.3157894736842106</v>
      </c>
    </row>
    <row r="29" spans="2:41" x14ac:dyDescent="0.35">
      <c r="B29">
        <v>118497.4562</v>
      </c>
      <c r="C29">
        <v>1</v>
      </c>
      <c r="D29" s="1">
        <f t="shared" si="0"/>
        <v>0.42756133648627803</v>
      </c>
      <c r="E29">
        <f t="shared" si="1"/>
        <v>48.648565818254738</v>
      </c>
      <c r="F29">
        <f t="shared" si="14"/>
        <v>0.79365079365079361</v>
      </c>
      <c r="I29">
        <v>371612.09120000002</v>
      </c>
      <c r="J29">
        <v>1</v>
      </c>
      <c r="K29" s="34">
        <f t="shared" si="2"/>
        <v>1.3408470313469281</v>
      </c>
      <c r="L29">
        <f t="shared" si="3"/>
        <v>71.208249746284409</v>
      </c>
      <c r="M29">
        <f t="shared" si="15"/>
        <v>0.2544529262086514</v>
      </c>
      <c r="P29">
        <v>878929.12509999995</v>
      </c>
      <c r="Q29">
        <v>2</v>
      </c>
      <c r="R29">
        <f t="shared" si="4"/>
        <v>3.1713432798945691</v>
      </c>
      <c r="S29">
        <f t="shared" si="5"/>
        <v>94.874969898214005</v>
      </c>
      <c r="T29">
        <f t="shared" si="16"/>
        <v>0.69204152249134943</v>
      </c>
      <c r="W29">
        <v>74430.352299999999</v>
      </c>
      <c r="X29">
        <v>4</v>
      </c>
      <c r="Y29">
        <f t="shared" si="6"/>
        <v>0.26855885286533704</v>
      </c>
      <c r="Z29">
        <f t="shared" si="7"/>
        <v>41.662985800481813</v>
      </c>
      <c r="AA29">
        <f t="shared" si="8"/>
        <v>0.88691796008869184</v>
      </c>
      <c r="AD29">
        <v>145366.0331</v>
      </c>
      <c r="AE29">
        <v>1</v>
      </c>
      <c r="AF29">
        <f t="shared" si="9"/>
        <v>0.52450826697108899</v>
      </c>
      <c r="AG29">
        <f t="shared" si="10"/>
        <v>52.078045756010297</v>
      </c>
      <c r="AH29">
        <f t="shared" si="11"/>
        <v>0.69444444444444442</v>
      </c>
      <c r="AK29">
        <v>128772.6146</v>
      </c>
      <c r="AL29">
        <v>2</v>
      </c>
      <c r="AM29">
        <f t="shared" si="12"/>
        <v>0.46463606027357407</v>
      </c>
      <c r="AN29">
        <f t="shared" si="13"/>
        <v>50.01591332142084</v>
      </c>
      <c r="AO29">
        <f t="shared" si="17"/>
        <v>2.6315789473684212</v>
      </c>
    </row>
    <row r="30" spans="2:41" x14ac:dyDescent="0.35">
      <c r="B30">
        <v>124604.307</v>
      </c>
      <c r="C30">
        <v>1</v>
      </c>
      <c r="D30" s="1">
        <f t="shared" si="0"/>
        <v>0.44959601447433001</v>
      </c>
      <c r="E30">
        <f t="shared" si="1"/>
        <v>49.470319722569492</v>
      </c>
      <c r="F30">
        <f t="shared" si="14"/>
        <v>0.79365079365079361</v>
      </c>
      <c r="I30">
        <v>379157.32189999998</v>
      </c>
      <c r="J30">
        <v>9</v>
      </c>
      <c r="K30" s="34">
        <f t="shared" si="2"/>
        <v>1.3680716573063609</v>
      </c>
      <c r="L30">
        <f t="shared" si="3"/>
        <v>71.686962914707749</v>
      </c>
      <c r="M30">
        <f t="shared" si="15"/>
        <v>2.2900763358778624</v>
      </c>
      <c r="P30">
        <v>887807.19709999999</v>
      </c>
      <c r="Q30">
        <v>3</v>
      </c>
      <c r="R30">
        <f t="shared" si="4"/>
        <v>3.2033770505042489</v>
      </c>
      <c r="S30">
        <f t="shared" si="5"/>
        <v>95.193344667575118</v>
      </c>
      <c r="T30">
        <f t="shared" si="16"/>
        <v>1.0380622837370241</v>
      </c>
      <c r="W30">
        <v>75941.589900000006</v>
      </c>
      <c r="X30">
        <v>9</v>
      </c>
      <c r="Y30">
        <f t="shared" si="6"/>
        <v>0.27401168526128106</v>
      </c>
      <c r="Z30">
        <f t="shared" si="7"/>
        <v>41.943074406835137</v>
      </c>
      <c r="AA30">
        <f t="shared" si="8"/>
        <v>1.9955654101995566</v>
      </c>
      <c r="AD30">
        <v>154401.59109999999</v>
      </c>
      <c r="AE30">
        <v>1</v>
      </c>
      <c r="AF30">
        <f t="shared" si="9"/>
        <v>0.55711027699110893</v>
      </c>
      <c r="AG30">
        <f t="shared" si="10"/>
        <v>53.135441027267746</v>
      </c>
      <c r="AH30">
        <f t="shared" si="11"/>
        <v>0.69444444444444442</v>
      </c>
      <c r="AK30">
        <v>139553.8933</v>
      </c>
      <c r="AL30">
        <v>1</v>
      </c>
      <c r="AM30">
        <f t="shared" si="12"/>
        <v>0.50353696226612699</v>
      </c>
      <c r="AN30">
        <f t="shared" si="13"/>
        <v>51.374509067439668</v>
      </c>
      <c r="AO30">
        <f t="shared" si="17"/>
        <v>1.3157894736842106</v>
      </c>
    </row>
    <row r="31" spans="2:41" x14ac:dyDescent="0.35">
      <c r="B31">
        <v>125862.93640000001</v>
      </c>
      <c r="C31">
        <v>1</v>
      </c>
      <c r="D31" s="1">
        <f t="shared" si="0"/>
        <v>0.45413738848911606</v>
      </c>
      <c r="E31">
        <f t="shared" si="1"/>
        <v>49.636328755832182</v>
      </c>
      <c r="F31">
        <f t="shared" si="14"/>
        <v>0.79365079365079361</v>
      </c>
      <c r="I31">
        <v>390763.38520000002</v>
      </c>
      <c r="J31">
        <v>2</v>
      </c>
      <c r="K31" s="34">
        <f t="shared" si="2"/>
        <v>1.4099485388447881</v>
      </c>
      <c r="L31">
        <f t="shared" si="3"/>
        <v>72.411073650976434</v>
      </c>
      <c r="M31">
        <f t="shared" si="15"/>
        <v>0.5089058524173028</v>
      </c>
      <c r="P31">
        <v>896774.94649999996</v>
      </c>
      <c r="Q31">
        <v>2</v>
      </c>
      <c r="R31">
        <f t="shared" si="4"/>
        <v>3.2357343942118351</v>
      </c>
      <c r="S31">
        <f t="shared" si="5"/>
        <v>95.512787813274898</v>
      </c>
      <c r="T31">
        <f t="shared" si="16"/>
        <v>0.69204152249134943</v>
      </c>
      <c r="W31">
        <v>77483.511799999993</v>
      </c>
      <c r="X31">
        <v>1</v>
      </c>
      <c r="Y31">
        <f t="shared" si="6"/>
        <v>0.27957523244164201</v>
      </c>
      <c r="Z31">
        <f t="shared" si="7"/>
        <v>42.225045980778638</v>
      </c>
      <c r="AA31">
        <f t="shared" si="8"/>
        <v>0.22172949002217296</v>
      </c>
      <c r="AD31">
        <v>155961.20310000001</v>
      </c>
      <c r="AE31">
        <v>1</v>
      </c>
      <c r="AF31">
        <f t="shared" si="9"/>
        <v>0.56273765341338899</v>
      </c>
      <c r="AG31">
        <f t="shared" si="10"/>
        <v>53.31374920914088</v>
      </c>
      <c r="AH31">
        <f t="shared" si="11"/>
        <v>0.69444444444444442</v>
      </c>
      <c r="AK31">
        <v>142387.4026</v>
      </c>
      <c r="AL31">
        <v>1</v>
      </c>
      <c r="AM31">
        <f t="shared" si="12"/>
        <v>0.51376080218729403</v>
      </c>
      <c r="AN31">
        <f t="shared" si="13"/>
        <v>51.719885537377003</v>
      </c>
      <c r="AO31">
        <f t="shared" si="17"/>
        <v>1.3157894736842106</v>
      </c>
    </row>
    <row r="32" spans="2:41" x14ac:dyDescent="0.35">
      <c r="B32">
        <v>128418.4638</v>
      </c>
      <c r="C32">
        <v>1</v>
      </c>
      <c r="D32" s="1">
        <f t="shared" si="0"/>
        <v>0.46335821689852202</v>
      </c>
      <c r="E32">
        <f t="shared" si="1"/>
        <v>49.970019922679882</v>
      </c>
      <c r="F32">
        <f t="shared" si="14"/>
        <v>0.79365079365079361</v>
      </c>
      <c r="I32">
        <v>398697.46480000002</v>
      </c>
      <c r="J32">
        <v>4</v>
      </c>
      <c r="K32" s="34">
        <f t="shared" si="2"/>
        <v>1.4385762055167122</v>
      </c>
      <c r="L32">
        <f t="shared" si="3"/>
        <v>72.897873071977131</v>
      </c>
      <c r="M32">
        <f t="shared" si="15"/>
        <v>1.0178117048346056</v>
      </c>
      <c r="P32">
        <v>905833.27930000005</v>
      </c>
      <c r="Q32">
        <v>1</v>
      </c>
      <c r="R32">
        <f t="shared" si="4"/>
        <v>3.268418580037467</v>
      </c>
      <c r="S32">
        <f t="shared" si="5"/>
        <v>95.833302926453314</v>
      </c>
      <c r="T32">
        <f t="shared" si="16"/>
        <v>0.34602076124567471</v>
      </c>
      <c r="W32">
        <v>79056.740999999995</v>
      </c>
      <c r="X32">
        <v>4</v>
      </c>
      <c r="Y32">
        <f t="shared" si="6"/>
        <v>0.28525174230878997</v>
      </c>
      <c r="Z32">
        <f t="shared" si="7"/>
        <v>42.508913177916149</v>
      </c>
      <c r="AA32">
        <f t="shared" si="8"/>
        <v>0.88691796008869184</v>
      </c>
      <c r="AD32">
        <v>163998.77489999999</v>
      </c>
      <c r="AE32">
        <v>1</v>
      </c>
      <c r="AF32">
        <f t="shared" si="9"/>
        <v>0.59173873960643097</v>
      </c>
      <c r="AG32">
        <f t="shared" si="10"/>
        <v>54.214305710263432</v>
      </c>
      <c r="AH32">
        <f t="shared" si="11"/>
        <v>0.69444444444444442</v>
      </c>
      <c r="AK32">
        <v>154308.55739999999</v>
      </c>
      <c r="AL32">
        <v>1</v>
      </c>
      <c r="AM32">
        <f t="shared" si="12"/>
        <v>0.55677459372510596</v>
      </c>
      <c r="AN32">
        <f t="shared" si="13"/>
        <v>53.124766742013954</v>
      </c>
      <c r="AO32">
        <f t="shared" si="17"/>
        <v>1.3157894736842106</v>
      </c>
    </row>
    <row r="33" spans="2:41" x14ac:dyDescent="0.35">
      <c r="B33">
        <v>133686.23490000001</v>
      </c>
      <c r="C33">
        <v>4</v>
      </c>
      <c r="D33" s="1">
        <f t="shared" si="0"/>
        <v>0.48236533590383107</v>
      </c>
      <c r="E33">
        <f t="shared" si="1"/>
        <v>50.644147287713345</v>
      </c>
      <c r="F33">
        <f t="shared" si="14"/>
        <v>3.1746031746031744</v>
      </c>
      <c r="I33">
        <v>410901.65480000002</v>
      </c>
      <c r="J33">
        <v>4</v>
      </c>
      <c r="K33" s="34">
        <f t="shared" si="2"/>
        <v>1.4826112418328121</v>
      </c>
      <c r="L33">
        <f t="shared" si="3"/>
        <v>73.634215221189564</v>
      </c>
      <c r="M33">
        <f t="shared" si="15"/>
        <v>1.0178117048346056</v>
      </c>
      <c r="P33">
        <v>914983.11040000001</v>
      </c>
      <c r="Q33">
        <v>2</v>
      </c>
      <c r="R33">
        <f t="shared" si="4"/>
        <v>3.3014329091141761</v>
      </c>
      <c r="S33">
        <f t="shared" si="5"/>
        <v>96.154893601373317</v>
      </c>
      <c r="T33">
        <f t="shared" si="16"/>
        <v>0.69204152249134943</v>
      </c>
      <c r="W33">
        <v>83130.986499999999</v>
      </c>
      <c r="X33">
        <v>3</v>
      </c>
      <c r="Y33">
        <f t="shared" si="6"/>
        <v>0.29995239417943498</v>
      </c>
      <c r="Z33">
        <f t="shared" si="7"/>
        <v>43.226958308077052</v>
      </c>
      <c r="AA33">
        <f t="shared" si="8"/>
        <v>0.66518847006651882</v>
      </c>
      <c r="AD33">
        <v>167328.61429999999</v>
      </c>
      <c r="AE33">
        <v>1</v>
      </c>
      <c r="AF33">
        <f t="shared" si="9"/>
        <v>0.60375343283111693</v>
      </c>
      <c r="AG33">
        <f t="shared" si="10"/>
        <v>54.578773338369253</v>
      </c>
      <c r="AH33">
        <f t="shared" si="11"/>
        <v>0.69444444444444442</v>
      </c>
      <c r="AK33">
        <v>159031.96580000001</v>
      </c>
      <c r="AL33">
        <v>1</v>
      </c>
      <c r="AM33">
        <f t="shared" si="12"/>
        <v>0.57381754867990209</v>
      </c>
      <c r="AN33">
        <f t="shared" si="13"/>
        <v>53.66138054560794</v>
      </c>
      <c r="AO33">
        <f t="shared" si="17"/>
        <v>1.3157894736842106</v>
      </c>
    </row>
    <row r="34" spans="2:41" x14ac:dyDescent="0.35">
      <c r="B34">
        <v>137778.3909</v>
      </c>
      <c r="C34">
        <v>1</v>
      </c>
      <c r="D34" s="1">
        <f t="shared" ref="D34:D65" si="18">(B34*0.00000000360819)*1000</f>
        <v>0.49713061226147104</v>
      </c>
      <c r="E34">
        <f t="shared" ref="E34:E65" si="19">((1.92*(D34/7130000000000000))^(1/3))*10000000</f>
        <v>51.155704332538747</v>
      </c>
      <c r="F34">
        <f t="shared" si="14"/>
        <v>0.79365079365079361</v>
      </c>
      <c r="I34">
        <v>419244.62280000001</v>
      </c>
      <c r="J34">
        <v>3</v>
      </c>
      <c r="K34" s="34">
        <f t="shared" ref="K34:K65" si="20">(I34*0.00000000360819)*1000</f>
        <v>1.512714255540732</v>
      </c>
      <c r="L34">
        <f t="shared" ref="L34:L65" si="21">((1.92*(K34/7130000000000000))^(1/3))*10000000</f>
        <v>74.129237478482636</v>
      </c>
      <c r="M34">
        <f t="shared" si="15"/>
        <v>0.76335877862595425</v>
      </c>
      <c r="P34">
        <v>924225.36410000001</v>
      </c>
      <c r="Q34">
        <v>2</v>
      </c>
      <c r="R34">
        <f t="shared" ref="R34:R65" si="22">(P34*0.00000000360819)*1000</f>
        <v>3.3347807164919794</v>
      </c>
      <c r="S34">
        <f t="shared" ref="S34:S65" si="23">((1.92*(R34/7130000000000000))^(1/3))*10000000</f>
        <v>96.477563449935062</v>
      </c>
      <c r="T34">
        <f t="shared" si="16"/>
        <v>0.69204152249134943</v>
      </c>
      <c r="W34">
        <v>84818.882199999993</v>
      </c>
      <c r="X34">
        <v>8</v>
      </c>
      <c r="Y34">
        <f t="shared" ref="Y34:Y65" si="24">(W34*0.00000000360819)*1000</f>
        <v>0.30604264256521796</v>
      </c>
      <c r="Z34">
        <f t="shared" ref="Z34:Z65" si="25">((1.92*(Y34/7130000000000000))^(1/3))*10000000</f>
        <v>43.517561062248781</v>
      </c>
      <c r="AA34">
        <f t="shared" si="8"/>
        <v>1.7738359201773837</v>
      </c>
      <c r="AD34">
        <v>174192.49359999999</v>
      </c>
      <c r="AE34">
        <v>2</v>
      </c>
      <c r="AF34">
        <f t="shared" ref="AF34:AF59" si="26">(AD34*0.00000000360819)*1000</f>
        <v>0.62851961348258401</v>
      </c>
      <c r="AG34">
        <f t="shared" ref="AG34:AG59" si="27">((1.92*(AF34/7130000000000000))^(1/3))*10000000</f>
        <v>55.315075716926707</v>
      </c>
      <c r="AH34">
        <f t="shared" si="11"/>
        <v>1.3888888888888888</v>
      </c>
      <c r="AK34">
        <v>168916.96109999999</v>
      </c>
      <c r="AL34">
        <v>1</v>
      </c>
      <c r="AM34">
        <f t="shared" ref="AM34:AM51" si="28">(AK34*0.00000000360819)*1000</f>
        <v>0.60948448987140891</v>
      </c>
      <c r="AN34">
        <f t="shared" ref="AN34:AN51" si="29">((1.92*(AM34/7130000000000000))^(1/3))*10000000</f>
        <v>54.750923928729307</v>
      </c>
      <c r="AO34">
        <f t="shared" si="17"/>
        <v>1.3157894736842106</v>
      </c>
    </row>
    <row r="35" spans="2:41" x14ac:dyDescent="0.35">
      <c r="B35">
        <v>139170.09179999999</v>
      </c>
      <c r="C35">
        <v>1</v>
      </c>
      <c r="D35" s="1">
        <f t="shared" si="18"/>
        <v>0.50215213353184196</v>
      </c>
      <c r="E35">
        <f t="shared" si="19"/>
        <v>51.327369054226942</v>
      </c>
      <c r="F35">
        <f t="shared" si="14"/>
        <v>0.79365079365079361</v>
      </c>
      <c r="I35">
        <v>427756.98680000001</v>
      </c>
      <c r="J35">
        <v>2</v>
      </c>
      <c r="K35" s="34">
        <f t="shared" si="20"/>
        <v>1.543428482201892</v>
      </c>
      <c r="L35">
        <f t="shared" si="21"/>
        <v>74.627587629519695</v>
      </c>
      <c r="M35">
        <f t="shared" si="15"/>
        <v>0.5089058524173028</v>
      </c>
      <c r="P35">
        <v>933560.97380000004</v>
      </c>
      <c r="Q35">
        <v>1</v>
      </c>
      <c r="R35">
        <f t="shared" si="22"/>
        <v>3.3684653700554223</v>
      </c>
      <c r="S35">
        <f t="shared" si="23"/>
        <v>96.801316087938204</v>
      </c>
      <c r="T35">
        <f t="shared" si="16"/>
        <v>0.34602076124567471</v>
      </c>
      <c r="W35">
        <v>85675.638600000006</v>
      </c>
      <c r="X35">
        <v>9</v>
      </c>
      <c r="Y35">
        <f t="shared" si="24"/>
        <v>0.30913398244013401</v>
      </c>
      <c r="Z35">
        <f t="shared" si="25"/>
        <v>43.663594243219272</v>
      </c>
      <c r="AA35">
        <f t="shared" si="8"/>
        <v>1.9955654101995566</v>
      </c>
      <c r="AD35">
        <v>175952.01370000001</v>
      </c>
      <c r="AE35">
        <v>1</v>
      </c>
      <c r="AF35">
        <f t="shared" si="26"/>
        <v>0.6348682963122031</v>
      </c>
      <c r="AG35">
        <f t="shared" si="27"/>
        <v>55.500698163624058</v>
      </c>
      <c r="AH35">
        <f t="shared" si="11"/>
        <v>0.69444444444444442</v>
      </c>
      <c r="AK35">
        <v>175845.99489999999</v>
      </c>
      <c r="AL35">
        <v>1</v>
      </c>
      <c r="AM35">
        <f t="shared" si="28"/>
        <v>0.63448576033823101</v>
      </c>
      <c r="AN35">
        <f t="shared" si="29"/>
        <v>55.4895487229265</v>
      </c>
      <c r="AO35">
        <f t="shared" si="17"/>
        <v>1.3157894736842106</v>
      </c>
    </row>
    <row r="36" spans="2:41" x14ac:dyDescent="0.35">
      <c r="B36">
        <v>143430.10949999999</v>
      </c>
      <c r="C36">
        <v>1</v>
      </c>
      <c r="D36" s="1">
        <f t="shared" si="18"/>
        <v>0.51752308679680492</v>
      </c>
      <c r="E36">
        <f t="shared" si="19"/>
        <v>51.845827329704989</v>
      </c>
      <c r="F36">
        <f t="shared" si="14"/>
        <v>0.79365079365079361</v>
      </c>
      <c r="I36">
        <v>432077.76449999999</v>
      </c>
      <c r="J36">
        <v>2</v>
      </c>
      <c r="K36" s="34">
        <f t="shared" si="20"/>
        <v>1.5590186690912549</v>
      </c>
      <c r="L36">
        <f t="shared" si="21"/>
        <v>74.878017656020418</v>
      </c>
      <c r="M36">
        <f t="shared" si="15"/>
        <v>0.5089058524173028</v>
      </c>
      <c r="P36">
        <v>942990.88260000001</v>
      </c>
      <c r="Q36">
        <v>1</v>
      </c>
      <c r="R36">
        <f t="shared" si="22"/>
        <v>3.4024902726884938</v>
      </c>
      <c r="S36">
        <f t="shared" si="23"/>
        <v>97.126155152757207</v>
      </c>
      <c r="T36">
        <f t="shared" si="16"/>
        <v>0.34602076124567471</v>
      </c>
      <c r="W36">
        <v>86541.049100000004</v>
      </c>
      <c r="X36">
        <v>1</v>
      </c>
      <c r="Y36">
        <f t="shared" si="24"/>
        <v>0.31225654795212904</v>
      </c>
      <c r="Z36">
        <f t="shared" si="25"/>
        <v>43.81011747122556</v>
      </c>
      <c r="AA36">
        <f t="shared" si="8"/>
        <v>0.22172949002217296</v>
      </c>
      <c r="AD36">
        <v>185019.82620000001</v>
      </c>
      <c r="AE36">
        <v>2</v>
      </c>
      <c r="AF36">
        <f t="shared" si="26"/>
        <v>0.66758668669657806</v>
      </c>
      <c r="AG36">
        <f t="shared" si="27"/>
        <v>56.438195815013408</v>
      </c>
      <c r="AH36">
        <f t="shared" si="11"/>
        <v>1.3888888888888888</v>
      </c>
      <c r="AK36">
        <v>200389.49530000001</v>
      </c>
      <c r="AL36">
        <v>2</v>
      </c>
      <c r="AM36">
        <f t="shared" si="28"/>
        <v>0.72304337304650701</v>
      </c>
      <c r="AN36">
        <f t="shared" si="29"/>
        <v>57.959596000502358</v>
      </c>
      <c r="AO36">
        <f t="shared" si="17"/>
        <v>2.6315789473684212</v>
      </c>
    </row>
    <row r="37" spans="2:41" x14ac:dyDescent="0.35">
      <c r="B37">
        <v>144878.89850000001</v>
      </c>
      <c r="C37">
        <v>2</v>
      </c>
      <c r="D37" s="1">
        <f t="shared" si="18"/>
        <v>0.52275059277871505</v>
      </c>
      <c r="E37">
        <f t="shared" si="19"/>
        <v>52.019807921782196</v>
      </c>
      <c r="F37">
        <f t="shared" si="14"/>
        <v>1.5873015873015872</v>
      </c>
      <c r="I37">
        <v>440850.69329999998</v>
      </c>
      <c r="J37">
        <v>4</v>
      </c>
      <c r="K37" s="34">
        <f t="shared" si="20"/>
        <v>1.5906730630581269</v>
      </c>
      <c r="L37">
        <f t="shared" si="21"/>
        <v>75.381401649403927</v>
      </c>
      <c r="M37">
        <f t="shared" si="15"/>
        <v>1.0178117048346056</v>
      </c>
      <c r="P37">
        <v>962137.41720000003</v>
      </c>
      <c r="Q37">
        <v>2</v>
      </c>
      <c r="R37">
        <f t="shared" si="22"/>
        <v>3.4715746073668678</v>
      </c>
      <c r="S37">
        <f t="shared" si="23"/>
        <v>97.779107158546935</v>
      </c>
      <c r="T37">
        <f t="shared" si="16"/>
        <v>0.69204152249134943</v>
      </c>
      <c r="W37">
        <v>87415.201100000006</v>
      </c>
      <c r="X37">
        <v>8</v>
      </c>
      <c r="Y37">
        <f t="shared" si="24"/>
        <v>0.31541065445700905</v>
      </c>
      <c r="Z37">
        <f t="shared" si="25"/>
        <v>43.957132388205167</v>
      </c>
      <c r="AA37">
        <f t="shared" si="8"/>
        <v>1.7738359201773837</v>
      </c>
      <c r="AD37">
        <v>188776.47810000001</v>
      </c>
      <c r="AE37">
        <v>1</v>
      </c>
      <c r="AF37">
        <f t="shared" si="26"/>
        <v>0.68114140051563898</v>
      </c>
      <c r="AG37">
        <f t="shared" si="27"/>
        <v>56.817614036253467</v>
      </c>
      <c r="AH37">
        <f t="shared" si="11"/>
        <v>0.69444444444444442</v>
      </c>
      <c r="AK37">
        <v>217166.78140000001</v>
      </c>
      <c r="AL37">
        <v>1</v>
      </c>
      <c r="AM37">
        <f t="shared" si="28"/>
        <v>0.78357900897966604</v>
      </c>
      <c r="AN37">
        <f t="shared" si="29"/>
        <v>59.533968141770366</v>
      </c>
      <c r="AO37">
        <f t="shared" si="17"/>
        <v>1.3157894736842106</v>
      </c>
    </row>
    <row r="38" spans="2:41" x14ac:dyDescent="0.35">
      <c r="B38">
        <v>146342.3217</v>
      </c>
      <c r="C38">
        <v>1</v>
      </c>
      <c r="D38" s="1">
        <f t="shared" si="18"/>
        <v>0.528030901734723</v>
      </c>
      <c r="E38">
        <f t="shared" si="19"/>
        <v>52.19437234187032</v>
      </c>
      <c r="F38">
        <f t="shared" si="14"/>
        <v>0.79365079365079361</v>
      </c>
      <c r="I38">
        <v>449801.74810000003</v>
      </c>
      <c r="J38">
        <v>4</v>
      </c>
      <c r="K38" s="34">
        <f t="shared" si="20"/>
        <v>1.622970169476939</v>
      </c>
      <c r="L38">
        <f t="shared" si="21"/>
        <v>75.888169753280266</v>
      </c>
      <c r="M38">
        <f t="shared" si="15"/>
        <v>1.0178117048346056</v>
      </c>
      <c r="P38">
        <v>971855.97699999996</v>
      </c>
      <c r="Q38">
        <v>3</v>
      </c>
      <c r="R38">
        <f t="shared" si="22"/>
        <v>3.5066410176516301</v>
      </c>
      <c r="S38">
        <f t="shared" si="23"/>
        <v>98.107227427967999</v>
      </c>
      <c r="T38">
        <f t="shared" si="16"/>
        <v>1.0380622837370241</v>
      </c>
      <c r="W38">
        <v>94733.897299999997</v>
      </c>
      <c r="X38">
        <v>2</v>
      </c>
      <c r="Y38">
        <f t="shared" si="24"/>
        <v>0.34181790089888703</v>
      </c>
      <c r="Z38">
        <f t="shared" si="25"/>
        <v>45.151151832632458</v>
      </c>
      <c r="AA38">
        <f t="shared" si="8"/>
        <v>0.44345898004434592</v>
      </c>
      <c r="AD38">
        <v>194554.95480000001</v>
      </c>
      <c r="AE38">
        <v>2</v>
      </c>
      <c r="AF38">
        <f t="shared" si="26"/>
        <v>0.70199124235981203</v>
      </c>
      <c r="AG38">
        <f t="shared" si="27"/>
        <v>57.391529328280711</v>
      </c>
      <c r="AH38">
        <f t="shared" si="11"/>
        <v>1.3888888888888888</v>
      </c>
      <c r="AK38">
        <v>268197.24239999999</v>
      </c>
      <c r="AL38">
        <v>1</v>
      </c>
      <c r="AM38">
        <f t="shared" si="28"/>
        <v>0.96770660805525599</v>
      </c>
      <c r="AN38">
        <f t="shared" si="29"/>
        <v>63.873169698899297</v>
      </c>
      <c r="AO38">
        <f t="shared" si="17"/>
        <v>1.3157894736842106</v>
      </c>
    </row>
    <row r="39" spans="2:41" x14ac:dyDescent="0.35">
      <c r="B39">
        <v>147820.527</v>
      </c>
      <c r="C39">
        <v>1</v>
      </c>
      <c r="D39" s="1">
        <f t="shared" si="18"/>
        <v>0.53336454731613003</v>
      </c>
      <c r="E39">
        <f t="shared" si="19"/>
        <v>52.369522558613312</v>
      </c>
      <c r="F39">
        <f t="shared" si="14"/>
        <v>0.79365079365079361</v>
      </c>
      <c r="I39">
        <v>458934.54550000001</v>
      </c>
      <c r="J39">
        <v>2</v>
      </c>
      <c r="K39" s="34">
        <f t="shared" si="20"/>
        <v>1.655923037727645</v>
      </c>
      <c r="L39">
        <f t="shared" si="21"/>
        <v>76.398344713662965</v>
      </c>
      <c r="M39">
        <f t="shared" si="15"/>
        <v>0.5089058524173028</v>
      </c>
      <c r="P39">
        <v>981672.70409999997</v>
      </c>
      <c r="Q39">
        <v>3</v>
      </c>
      <c r="R39">
        <f t="shared" si="22"/>
        <v>3.5420616342065792</v>
      </c>
      <c r="S39">
        <f t="shared" si="23"/>
        <v>98.436448781343188</v>
      </c>
      <c r="T39">
        <f t="shared" si="16"/>
        <v>1.0380622837370241</v>
      </c>
      <c r="W39">
        <v>95690.805399999997</v>
      </c>
      <c r="X39">
        <v>6</v>
      </c>
      <c r="Y39">
        <f t="shared" si="24"/>
        <v>0.34527060713622604</v>
      </c>
      <c r="Z39">
        <f t="shared" si="25"/>
        <v>45.30266690784071</v>
      </c>
      <c r="AA39">
        <f t="shared" si="8"/>
        <v>1.3303769401330376</v>
      </c>
      <c r="AD39">
        <v>196520.15640000001</v>
      </c>
      <c r="AE39">
        <v>2</v>
      </c>
      <c r="AF39">
        <f t="shared" si="26"/>
        <v>0.70908206312091604</v>
      </c>
      <c r="AG39">
        <f t="shared" si="27"/>
        <v>57.584119799820918</v>
      </c>
      <c r="AH39">
        <f t="shared" si="11"/>
        <v>1.3888888888888888</v>
      </c>
      <c r="AK39">
        <v>321381.4497</v>
      </c>
      <c r="AL39">
        <v>1</v>
      </c>
      <c r="AM39">
        <f t="shared" si="28"/>
        <v>1.1596053329930431</v>
      </c>
      <c r="AN39">
        <f t="shared" si="29"/>
        <v>67.843352558693383</v>
      </c>
      <c r="AO39">
        <f t="shared" si="17"/>
        <v>1.3157894736842106</v>
      </c>
    </row>
    <row r="40" spans="2:41" x14ac:dyDescent="0.35">
      <c r="B40">
        <v>152345.3358</v>
      </c>
      <c r="C40">
        <v>1</v>
      </c>
      <c r="D40" s="1">
        <f t="shared" si="18"/>
        <v>0.54969091718020202</v>
      </c>
      <c r="E40">
        <f t="shared" si="19"/>
        <v>52.898507632744845</v>
      </c>
      <c r="F40">
        <f t="shared" si="14"/>
        <v>0.79365079365079361</v>
      </c>
      <c r="I40">
        <v>468252.7758</v>
      </c>
      <c r="J40">
        <v>7</v>
      </c>
      <c r="K40" s="34">
        <f t="shared" si="20"/>
        <v>1.6895449831138021</v>
      </c>
      <c r="L40">
        <f t="shared" si="21"/>
        <v>76.911949444350597</v>
      </c>
      <c r="M40">
        <f t="shared" si="15"/>
        <v>1.7811704834605597</v>
      </c>
      <c r="P40">
        <v>991588.59</v>
      </c>
      <c r="Q40">
        <v>4</v>
      </c>
      <c r="R40">
        <f t="shared" si="22"/>
        <v>3.5778400345521</v>
      </c>
      <c r="S40">
        <f t="shared" si="23"/>
        <v>98.766774910648508</v>
      </c>
      <c r="T40">
        <f t="shared" si="16"/>
        <v>1.3840830449826989</v>
      </c>
      <c r="W40">
        <v>97633.7163</v>
      </c>
      <c r="X40">
        <v>2</v>
      </c>
      <c r="Y40">
        <f t="shared" si="24"/>
        <v>0.35228099881649705</v>
      </c>
      <c r="Z40">
        <f t="shared" si="25"/>
        <v>45.60722407211022</v>
      </c>
      <c r="AA40">
        <f t="shared" si="8"/>
        <v>0.44345898004434592</v>
      </c>
      <c r="AD40">
        <v>204581.48310000001</v>
      </c>
      <c r="AE40">
        <v>1</v>
      </c>
      <c r="AF40">
        <f t="shared" si="26"/>
        <v>0.738168861506589</v>
      </c>
      <c r="AG40">
        <f t="shared" si="27"/>
        <v>58.360966210106888</v>
      </c>
      <c r="AH40">
        <f t="shared" si="11"/>
        <v>0.69444444444444442</v>
      </c>
      <c r="AK40">
        <v>355360.26040000003</v>
      </c>
      <c r="AL40">
        <v>1</v>
      </c>
      <c r="AM40">
        <f t="shared" si="28"/>
        <v>1.2822073379726762</v>
      </c>
      <c r="AN40">
        <f t="shared" si="29"/>
        <v>70.154680691398241</v>
      </c>
      <c r="AO40">
        <f t="shared" si="17"/>
        <v>1.3157894736842106</v>
      </c>
    </row>
    <row r="41" spans="2:41" x14ac:dyDescent="0.35">
      <c r="B41">
        <v>153884.1776</v>
      </c>
      <c r="C41">
        <v>1</v>
      </c>
      <c r="D41" s="1">
        <f t="shared" si="18"/>
        <v>0.55524335077454401</v>
      </c>
      <c r="E41">
        <f t="shared" si="19"/>
        <v>53.076020736509044</v>
      </c>
      <c r="F41">
        <f t="shared" si="14"/>
        <v>0.79365079365079361</v>
      </c>
      <c r="I41">
        <v>477760.20380000002</v>
      </c>
      <c r="J41">
        <v>1</v>
      </c>
      <c r="K41" s="34">
        <f t="shared" si="20"/>
        <v>1.7238495897491222</v>
      </c>
      <c r="L41">
        <f t="shared" si="21"/>
        <v>77.429006989645444</v>
      </c>
      <c r="M41">
        <f t="shared" si="15"/>
        <v>0.2544529262086514</v>
      </c>
      <c r="P41">
        <v>1011721.855</v>
      </c>
      <c r="Q41">
        <v>1</v>
      </c>
      <c r="R41">
        <f t="shared" si="22"/>
        <v>3.6504846799924504</v>
      </c>
      <c r="S41">
        <f t="shared" si="23"/>
        <v>99.430756347648867</v>
      </c>
      <c r="T41">
        <f t="shared" si="16"/>
        <v>0.34602076124567471</v>
      </c>
      <c r="W41">
        <v>104749.86169999999</v>
      </c>
      <c r="X41">
        <v>8</v>
      </c>
      <c r="Y41">
        <f t="shared" si="24"/>
        <v>0.37795740348732298</v>
      </c>
      <c r="Z41">
        <f t="shared" si="25"/>
        <v>46.689388423053472</v>
      </c>
      <c r="AA41">
        <f t="shared" si="8"/>
        <v>1.7738359201773837</v>
      </c>
      <c r="AD41">
        <v>208735.31589999999</v>
      </c>
      <c r="AE41">
        <v>2</v>
      </c>
      <c r="AF41">
        <f t="shared" si="26"/>
        <v>0.75315667947722098</v>
      </c>
      <c r="AG41">
        <f t="shared" si="27"/>
        <v>58.753310682280841</v>
      </c>
      <c r="AH41">
        <f t="shared" si="11"/>
        <v>1.3888888888888888</v>
      </c>
      <c r="AK41">
        <v>369937.2647</v>
      </c>
      <c r="AL41">
        <v>1</v>
      </c>
      <c r="AM41">
        <f t="shared" si="28"/>
        <v>1.3348039391178932</v>
      </c>
      <c r="AN41">
        <f t="shared" si="29"/>
        <v>71.101111968450084</v>
      </c>
      <c r="AO41">
        <f t="shared" si="17"/>
        <v>1.3157894736842106</v>
      </c>
    </row>
    <row r="42" spans="2:41" x14ac:dyDescent="0.35">
      <c r="B42">
        <v>155438.5632</v>
      </c>
      <c r="C42">
        <v>1</v>
      </c>
      <c r="D42" s="1">
        <f t="shared" si="18"/>
        <v>0.560851869352608</v>
      </c>
      <c r="E42">
        <f t="shared" si="19"/>
        <v>53.254129519815471</v>
      </c>
      <c r="F42">
        <f t="shared" si="14"/>
        <v>0.79365079365079361</v>
      </c>
      <c r="I42">
        <v>482586.06449999998</v>
      </c>
      <c r="J42">
        <v>2</v>
      </c>
      <c r="K42" s="34">
        <f t="shared" si="20"/>
        <v>1.741262212068255</v>
      </c>
      <c r="L42">
        <f t="shared" si="21"/>
        <v>77.688837822481673</v>
      </c>
      <c r="M42">
        <f t="shared" si="15"/>
        <v>0.5089058524173028</v>
      </c>
      <c r="P42">
        <v>1021941.268</v>
      </c>
      <c r="Q42">
        <v>2</v>
      </c>
      <c r="R42">
        <f t="shared" si="22"/>
        <v>3.6873582637849203</v>
      </c>
      <c r="S42">
        <f t="shared" si="23"/>
        <v>99.764419115050885</v>
      </c>
      <c r="T42">
        <f t="shared" si="16"/>
        <v>0.69204152249134943</v>
      </c>
      <c r="W42">
        <v>105807.9411</v>
      </c>
      <c r="X42">
        <v>7</v>
      </c>
      <c r="Y42">
        <f t="shared" si="24"/>
        <v>0.381775154997609</v>
      </c>
      <c r="Z42">
        <f t="shared" si="25"/>
        <v>46.846065395729092</v>
      </c>
      <c r="AA42">
        <f t="shared" si="8"/>
        <v>1.5521064301552105</v>
      </c>
      <c r="AD42">
        <v>217297.71280000001</v>
      </c>
      <c r="AE42">
        <v>1</v>
      </c>
      <c r="AF42">
        <f t="shared" si="26"/>
        <v>0.78405143434783198</v>
      </c>
      <c r="AG42">
        <f t="shared" si="27"/>
        <v>59.545930222624996</v>
      </c>
      <c r="AH42">
        <f t="shared" si="11"/>
        <v>0.69444444444444442</v>
      </c>
      <c r="AK42">
        <v>421570.8285</v>
      </c>
      <c r="AL42">
        <v>1</v>
      </c>
      <c r="AM42">
        <f t="shared" si="28"/>
        <v>1.5211076476854151</v>
      </c>
      <c r="AN42">
        <f t="shared" si="29"/>
        <v>74.266088291979699</v>
      </c>
      <c r="AO42">
        <f t="shared" si="17"/>
        <v>1.3157894736842106</v>
      </c>
    </row>
    <row r="43" spans="2:41" x14ac:dyDescent="0.35">
      <c r="B43">
        <v>158594.5956</v>
      </c>
      <c r="C43">
        <v>1</v>
      </c>
      <c r="D43" s="1">
        <f t="shared" si="18"/>
        <v>0.57223943389796394</v>
      </c>
      <c r="E43">
        <f t="shared" si="19"/>
        <v>53.612142148344788</v>
      </c>
      <c r="F43">
        <f t="shared" si="14"/>
        <v>0.79365079365079361</v>
      </c>
      <c r="I43">
        <v>492384.51630000002</v>
      </c>
      <c r="J43">
        <v>2</v>
      </c>
      <c r="K43" s="34">
        <f t="shared" si="20"/>
        <v>1.7766168878684971</v>
      </c>
      <c r="L43">
        <f t="shared" si="21"/>
        <v>78.211118170342459</v>
      </c>
      <c r="M43">
        <f t="shared" si="15"/>
        <v>0.5089058524173028</v>
      </c>
      <c r="P43">
        <v>1032263.907</v>
      </c>
      <c r="Q43">
        <v>5</v>
      </c>
      <c r="R43">
        <f t="shared" si="22"/>
        <v>3.7246043065983305</v>
      </c>
      <c r="S43">
        <f t="shared" si="23"/>
        <v>100.09920155175666</v>
      </c>
      <c r="T43">
        <f t="shared" si="16"/>
        <v>1.7301038062283738</v>
      </c>
      <c r="W43">
        <v>107956.2709</v>
      </c>
      <c r="X43">
        <v>2</v>
      </c>
      <c r="Y43">
        <f t="shared" si="24"/>
        <v>0.38952673709867103</v>
      </c>
      <c r="Z43">
        <f t="shared" si="25"/>
        <v>47.160998406824532</v>
      </c>
      <c r="AA43">
        <f t="shared" si="8"/>
        <v>0.44345898004434592</v>
      </c>
      <c r="AD43">
        <v>255206.68220000001</v>
      </c>
      <c r="AE43">
        <v>3</v>
      </c>
      <c r="AF43">
        <f t="shared" si="26"/>
        <v>0.92083419864721805</v>
      </c>
      <c r="AG43">
        <f t="shared" si="27"/>
        <v>62.82479010561709</v>
      </c>
      <c r="AH43">
        <f t="shared" si="11"/>
        <v>2.0833333333333335</v>
      </c>
      <c r="AK43">
        <v>447774.5269</v>
      </c>
      <c r="AL43">
        <v>1</v>
      </c>
      <c r="AM43">
        <f t="shared" si="28"/>
        <v>1.615655570215311</v>
      </c>
      <c r="AN43">
        <f t="shared" si="29"/>
        <v>75.773990706077839</v>
      </c>
      <c r="AO43">
        <f t="shared" si="17"/>
        <v>1.3157894736842106</v>
      </c>
    </row>
    <row r="44" spans="2:41" x14ac:dyDescent="0.35">
      <c r="B44">
        <v>163449.2003</v>
      </c>
      <c r="C44">
        <v>1</v>
      </c>
      <c r="D44" s="1">
        <f t="shared" si="18"/>
        <v>0.58975577003045698</v>
      </c>
      <c r="E44">
        <f t="shared" si="19"/>
        <v>54.153678937936988</v>
      </c>
      <c r="F44">
        <f t="shared" si="14"/>
        <v>0.79365079365079361</v>
      </c>
      <c r="I44">
        <v>497358.09730000002</v>
      </c>
      <c r="J44">
        <v>1</v>
      </c>
      <c r="K44" s="34">
        <f t="shared" si="20"/>
        <v>1.7945625130968872</v>
      </c>
      <c r="L44">
        <f t="shared" si="21"/>
        <v>78.47357355546545</v>
      </c>
      <c r="M44">
        <f t="shared" si="15"/>
        <v>0.2544529262086514</v>
      </c>
      <c r="P44">
        <v>1042690.8149999999</v>
      </c>
      <c r="Q44">
        <v>2</v>
      </c>
      <c r="R44">
        <f t="shared" si="22"/>
        <v>3.7622265717748502</v>
      </c>
      <c r="S44">
        <f t="shared" si="23"/>
        <v>100.43510742529848</v>
      </c>
      <c r="T44">
        <f t="shared" si="16"/>
        <v>0.69204152249134943</v>
      </c>
      <c r="W44">
        <v>112384.6756</v>
      </c>
      <c r="X44">
        <v>1</v>
      </c>
      <c r="Y44">
        <f t="shared" si="24"/>
        <v>0.40550526265316406</v>
      </c>
      <c r="Z44">
        <f t="shared" si="25"/>
        <v>47.797230289450248</v>
      </c>
      <c r="AA44">
        <f t="shared" si="8"/>
        <v>0.22172949002217296</v>
      </c>
      <c r="AD44">
        <v>257784.5275</v>
      </c>
      <c r="AE44">
        <v>1</v>
      </c>
      <c r="AF44">
        <f t="shared" si="26"/>
        <v>0.93013555428022499</v>
      </c>
      <c r="AG44">
        <f t="shared" si="27"/>
        <v>63.035613131026281</v>
      </c>
      <c r="AH44">
        <f t="shared" si="11"/>
        <v>0.69444444444444442</v>
      </c>
      <c r="AK44">
        <v>456866.16350000002</v>
      </c>
      <c r="AL44">
        <v>1</v>
      </c>
      <c r="AM44">
        <f t="shared" si="28"/>
        <v>1.648459922479065</v>
      </c>
      <c r="AN44">
        <f t="shared" si="29"/>
        <v>76.283398072718512</v>
      </c>
      <c r="AO44">
        <f t="shared" si="17"/>
        <v>1.3157894736842106</v>
      </c>
    </row>
    <row r="45" spans="2:41" x14ac:dyDescent="0.35">
      <c r="B45">
        <v>166767.8812</v>
      </c>
      <c r="C45">
        <v>1</v>
      </c>
      <c r="D45" s="1">
        <f t="shared" si="18"/>
        <v>0.60173020126702803</v>
      </c>
      <c r="E45">
        <f t="shared" si="19"/>
        <v>54.517738999045129</v>
      </c>
      <c r="F45">
        <f t="shared" si="14"/>
        <v>0.79365079365079361</v>
      </c>
      <c r="I45">
        <v>507456.48129999998</v>
      </c>
      <c r="J45">
        <v>4</v>
      </c>
      <c r="K45" s="34">
        <f t="shared" si="20"/>
        <v>1.8309994012618469</v>
      </c>
      <c r="L45">
        <f t="shared" si="21"/>
        <v>79.00112946760818</v>
      </c>
      <c r="M45">
        <f t="shared" si="15"/>
        <v>1.0178117048346056</v>
      </c>
      <c r="P45">
        <v>1053223.0449999999</v>
      </c>
      <c r="Q45">
        <v>2</v>
      </c>
      <c r="R45">
        <f t="shared" si="22"/>
        <v>3.8002288587385502</v>
      </c>
      <c r="S45">
        <f t="shared" si="23"/>
        <v>100.77214049857436</v>
      </c>
      <c r="T45">
        <f t="shared" si="16"/>
        <v>0.69204152249134943</v>
      </c>
      <c r="W45">
        <v>114666.53969999999</v>
      </c>
      <c r="X45">
        <v>3</v>
      </c>
      <c r="Y45">
        <f t="shared" si="24"/>
        <v>0.41373866188014302</v>
      </c>
      <c r="Z45">
        <f t="shared" si="25"/>
        <v>48.118557709324847</v>
      </c>
      <c r="AA45">
        <f t="shared" si="8"/>
        <v>0.66518847006651882</v>
      </c>
      <c r="AD45">
        <v>265675.35110000003</v>
      </c>
      <c r="AE45">
        <v>1</v>
      </c>
      <c r="AF45">
        <f t="shared" si="26"/>
        <v>0.95860714508550915</v>
      </c>
      <c r="AG45">
        <f t="shared" si="27"/>
        <v>63.672336495737405</v>
      </c>
      <c r="AH45">
        <f t="shared" si="11"/>
        <v>0.69444444444444442</v>
      </c>
      <c r="AK45">
        <v>505169.41470000002</v>
      </c>
      <c r="AL45">
        <v>1</v>
      </c>
      <c r="AM45">
        <f t="shared" si="28"/>
        <v>1.8227472304263932</v>
      </c>
      <c r="AN45">
        <f t="shared" si="29"/>
        <v>78.882266753227654</v>
      </c>
      <c r="AO45">
        <f t="shared" si="17"/>
        <v>1.3157894736842106</v>
      </c>
    </row>
    <row r="46" spans="2:41" x14ac:dyDescent="0.35">
      <c r="B46">
        <v>170153.94469999999</v>
      </c>
      <c r="C46">
        <v>1</v>
      </c>
      <c r="D46" s="1">
        <f t="shared" si="18"/>
        <v>0.61394776172709298</v>
      </c>
      <c r="E46">
        <f t="shared" si="19"/>
        <v>54.884246527155135</v>
      </c>
      <c r="F46">
        <f t="shared" si="14"/>
        <v>0.79365079365079361</v>
      </c>
      <c r="I46">
        <v>512582.30430000002</v>
      </c>
      <c r="J46">
        <v>4</v>
      </c>
      <c r="K46" s="34">
        <f t="shared" si="20"/>
        <v>1.8494943445522172</v>
      </c>
      <c r="L46">
        <f t="shared" si="21"/>
        <v>79.266235913548314</v>
      </c>
      <c r="M46">
        <f t="shared" si="15"/>
        <v>1.0178117048346056</v>
      </c>
      <c r="P46">
        <v>1063861.662</v>
      </c>
      <c r="Q46">
        <v>1</v>
      </c>
      <c r="R46">
        <f t="shared" si="22"/>
        <v>3.8386150102117802</v>
      </c>
      <c r="S46">
        <f t="shared" si="23"/>
        <v>101.11030459045107</v>
      </c>
      <c r="T46">
        <f t="shared" si="16"/>
        <v>0.34602076124567471</v>
      </c>
      <c r="W46">
        <v>115824.7876</v>
      </c>
      <c r="X46">
        <v>2</v>
      </c>
      <c r="Y46">
        <f t="shared" si="24"/>
        <v>0.41791784037044399</v>
      </c>
      <c r="Z46">
        <f t="shared" si="25"/>
        <v>48.280030593040401</v>
      </c>
      <c r="AA46">
        <f t="shared" si="8"/>
        <v>0.44345898004434592</v>
      </c>
      <c r="AD46">
        <v>276573.4485</v>
      </c>
      <c r="AE46">
        <v>1</v>
      </c>
      <c r="AF46">
        <f t="shared" si="26"/>
        <v>0.99792955114321513</v>
      </c>
      <c r="AG46">
        <f t="shared" si="27"/>
        <v>64.531316824131892</v>
      </c>
      <c r="AH46">
        <f t="shared" si="11"/>
        <v>0.69444444444444442</v>
      </c>
      <c r="AK46">
        <v>587366.44090000005</v>
      </c>
      <c r="AL46">
        <v>1</v>
      </c>
      <c r="AM46">
        <f t="shared" si="28"/>
        <v>2.1193297183909712</v>
      </c>
      <c r="AN46">
        <f t="shared" si="29"/>
        <v>82.947520600437514</v>
      </c>
      <c r="AO46">
        <f t="shared" si="17"/>
        <v>1.3157894736842106</v>
      </c>
    </row>
    <row r="47" spans="2:41" x14ac:dyDescent="0.35">
      <c r="B47">
        <v>175362.38279999999</v>
      </c>
      <c r="C47">
        <v>2</v>
      </c>
      <c r="D47" s="1">
        <f t="shared" si="18"/>
        <v>0.632740795995132</v>
      </c>
      <c r="E47">
        <f t="shared" si="19"/>
        <v>55.43863285228656</v>
      </c>
      <c r="F47">
        <f t="shared" si="14"/>
        <v>1.5873015873015872</v>
      </c>
      <c r="I47">
        <v>517759.90340000001</v>
      </c>
      <c r="J47">
        <v>1</v>
      </c>
      <c r="K47" s="34">
        <f t="shared" si="20"/>
        <v>1.868176105848846</v>
      </c>
      <c r="L47">
        <f t="shared" si="21"/>
        <v>79.53223199075434</v>
      </c>
      <c r="M47">
        <f t="shared" si="15"/>
        <v>0.2544529262086514</v>
      </c>
      <c r="P47">
        <v>1074607.7390000001</v>
      </c>
      <c r="Q47">
        <v>1</v>
      </c>
      <c r="R47">
        <f t="shared" si="22"/>
        <v>3.8773888977824105</v>
      </c>
      <c r="S47">
        <f t="shared" si="23"/>
        <v>101.44960344510716</v>
      </c>
      <c r="T47">
        <f t="shared" si="16"/>
        <v>0.34602076124567471</v>
      </c>
      <c r="W47">
        <v>116994.7349</v>
      </c>
      <c r="X47">
        <v>4</v>
      </c>
      <c r="Y47">
        <f t="shared" si="24"/>
        <v>0.42213923251883101</v>
      </c>
      <c r="Z47">
        <f t="shared" si="25"/>
        <v>48.442045325931957</v>
      </c>
      <c r="AA47">
        <f t="shared" si="8"/>
        <v>0.88691796008869184</v>
      </c>
      <c r="AD47">
        <v>279367.11969999998</v>
      </c>
      <c r="AE47">
        <v>1</v>
      </c>
      <c r="AF47">
        <f t="shared" si="26"/>
        <v>1.0080096476303431</v>
      </c>
      <c r="AG47">
        <f t="shared" si="27"/>
        <v>64.747866490362668</v>
      </c>
      <c r="AH47">
        <f t="shared" si="11"/>
        <v>0.69444444444444442</v>
      </c>
      <c r="AK47">
        <v>599292.35880000005</v>
      </c>
      <c r="AL47">
        <v>1</v>
      </c>
      <c r="AM47">
        <f t="shared" si="28"/>
        <v>2.1623606960985722</v>
      </c>
      <c r="AN47">
        <f t="shared" si="29"/>
        <v>83.505153605553659</v>
      </c>
      <c r="AO47">
        <f t="shared" si="17"/>
        <v>1.3157894736842106</v>
      </c>
    </row>
    <row r="48" spans="2:41" x14ac:dyDescent="0.35">
      <c r="B48">
        <v>177133.72</v>
      </c>
      <c r="C48">
        <v>2</v>
      </c>
      <c r="D48" s="1">
        <f t="shared" si="18"/>
        <v>0.63913211716680007</v>
      </c>
      <c r="E48">
        <f t="shared" si="19"/>
        <v>55.624669927280429</v>
      </c>
      <c r="F48">
        <f t="shared" si="14"/>
        <v>1.5873015873015872</v>
      </c>
      <c r="I48">
        <v>528272.52659999998</v>
      </c>
      <c r="J48">
        <v>2</v>
      </c>
      <c r="K48" s="34">
        <f t="shared" si="20"/>
        <v>1.906107647752854</v>
      </c>
      <c r="L48">
        <f t="shared" si="21"/>
        <v>80.066904962526849</v>
      </c>
      <c r="M48">
        <f t="shared" si="15"/>
        <v>0.5089058524173028</v>
      </c>
      <c r="P48">
        <v>1085462.3629999999</v>
      </c>
      <c r="Q48">
        <v>3</v>
      </c>
      <c r="R48">
        <f t="shared" si="22"/>
        <v>3.9165544435529696</v>
      </c>
      <c r="S48">
        <f t="shared" si="23"/>
        <v>101.79004091913677</v>
      </c>
      <c r="T48">
        <f t="shared" si="16"/>
        <v>1.0380622837370241</v>
      </c>
      <c r="W48">
        <v>118176.4999</v>
      </c>
      <c r="X48">
        <v>1</v>
      </c>
      <c r="Y48">
        <f t="shared" si="24"/>
        <v>0.42640326517418103</v>
      </c>
      <c r="Z48">
        <f t="shared" si="25"/>
        <v>48.604603743468182</v>
      </c>
      <c r="AA48">
        <f t="shared" si="8"/>
        <v>0.22172949002217296</v>
      </c>
      <c r="AD48">
        <v>287918.58970000001</v>
      </c>
      <c r="AE48">
        <v>1</v>
      </c>
      <c r="AF48">
        <f t="shared" si="26"/>
        <v>1.0388649761696431</v>
      </c>
      <c r="AG48">
        <f t="shared" si="27"/>
        <v>65.40188534125032</v>
      </c>
      <c r="AH48">
        <f t="shared" si="11"/>
        <v>0.69444444444444442</v>
      </c>
      <c r="AK48">
        <v>810182.58259999997</v>
      </c>
      <c r="AL48">
        <v>1</v>
      </c>
      <c r="AM48">
        <f t="shared" si="28"/>
        <v>2.9232926927114939</v>
      </c>
      <c r="AN48">
        <f t="shared" si="29"/>
        <v>92.333932655195468</v>
      </c>
      <c r="AO48">
        <f t="shared" si="17"/>
        <v>1.3157894736842106</v>
      </c>
    </row>
    <row r="49" spans="2:41" x14ac:dyDescent="0.35">
      <c r="B49">
        <v>178922.94949999999</v>
      </c>
      <c r="C49">
        <v>1</v>
      </c>
      <c r="D49" s="1">
        <f t="shared" si="18"/>
        <v>0.64558799715640491</v>
      </c>
      <c r="E49">
        <f t="shared" si="19"/>
        <v>55.811331292964937</v>
      </c>
      <c r="F49">
        <f t="shared" si="14"/>
        <v>0.79365079365079361</v>
      </c>
      <c r="I49">
        <v>533608.6128</v>
      </c>
      <c r="J49">
        <v>2</v>
      </c>
      <c r="K49" s="34">
        <f t="shared" si="20"/>
        <v>1.9253612606188322</v>
      </c>
      <c r="L49">
        <f t="shared" si="21"/>
        <v>80.335587868995006</v>
      </c>
      <c r="M49">
        <f t="shared" si="15"/>
        <v>0.5089058524173028</v>
      </c>
      <c r="P49">
        <v>1096426.629</v>
      </c>
      <c r="Q49">
        <v>3</v>
      </c>
      <c r="R49">
        <f t="shared" si="22"/>
        <v>3.9561155984915102</v>
      </c>
      <c r="S49">
        <f t="shared" si="23"/>
        <v>102.13162078858144</v>
      </c>
      <c r="T49">
        <f t="shared" si="16"/>
        <v>1.0380622837370241</v>
      </c>
      <c r="W49">
        <v>125522.0304</v>
      </c>
      <c r="X49">
        <v>3</v>
      </c>
      <c r="Y49">
        <f t="shared" si="24"/>
        <v>0.45290733486897605</v>
      </c>
      <c r="Z49">
        <f t="shared" si="25"/>
        <v>49.591474082383897</v>
      </c>
      <c r="AA49">
        <f t="shared" si="8"/>
        <v>0.66518847006651882</v>
      </c>
      <c r="AD49">
        <v>308903.8664</v>
      </c>
      <c r="AE49">
        <v>1</v>
      </c>
      <c r="AF49">
        <f t="shared" si="26"/>
        <v>1.114583841705816</v>
      </c>
      <c r="AG49">
        <f t="shared" si="27"/>
        <v>66.95373574171515</v>
      </c>
      <c r="AH49">
        <f t="shared" si="11"/>
        <v>0.69444444444444442</v>
      </c>
      <c r="AK49">
        <v>1223319.5719999999</v>
      </c>
      <c r="AL49">
        <v>1</v>
      </c>
      <c r="AM49">
        <f t="shared" si="28"/>
        <v>4.4139694464946801</v>
      </c>
      <c r="AN49">
        <f t="shared" si="29"/>
        <v>105.92870764807911</v>
      </c>
      <c r="AO49">
        <f t="shared" si="17"/>
        <v>1.3157894736842106</v>
      </c>
    </row>
    <row r="50" spans="2:41" x14ac:dyDescent="0.35">
      <c r="B50">
        <v>186262.4325</v>
      </c>
      <c r="C50">
        <v>3</v>
      </c>
      <c r="D50" s="1">
        <f t="shared" si="18"/>
        <v>0.67207024632217494</v>
      </c>
      <c r="E50">
        <f t="shared" si="19"/>
        <v>56.564261656929808</v>
      </c>
      <c r="F50">
        <f t="shared" si="14"/>
        <v>2.3809523809523809</v>
      </c>
      <c r="I50">
        <v>538998.59880000004</v>
      </c>
      <c r="J50">
        <v>2</v>
      </c>
      <c r="K50" s="34">
        <f t="shared" si="20"/>
        <v>1.944809354204172</v>
      </c>
      <c r="L50">
        <f t="shared" si="21"/>
        <v>80.605172399666884</v>
      </c>
      <c r="M50">
        <f t="shared" si="15"/>
        <v>0.5089058524173028</v>
      </c>
      <c r="P50">
        <v>1107501.6459999999</v>
      </c>
      <c r="Q50">
        <v>2</v>
      </c>
      <c r="R50">
        <f t="shared" si="22"/>
        <v>3.9960763640807397</v>
      </c>
      <c r="S50">
        <f t="shared" si="23"/>
        <v>102.4743469337082</v>
      </c>
      <c r="T50">
        <f t="shared" si="16"/>
        <v>0.69204152249134943</v>
      </c>
      <c r="W50">
        <v>128070.636</v>
      </c>
      <c r="X50">
        <v>1</v>
      </c>
      <c r="Y50">
        <f t="shared" si="24"/>
        <v>0.46210318810884005</v>
      </c>
      <c r="Z50">
        <f t="shared" si="25"/>
        <v>49.924863700235967</v>
      </c>
      <c r="AA50">
        <f t="shared" si="8"/>
        <v>0.22172949002217296</v>
      </c>
      <c r="AD50">
        <v>338147.82069999998</v>
      </c>
      <c r="AE50">
        <v>1</v>
      </c>
      <c r="AF50">
        <f t="shared" si="26"/>
        <v>1.2201015851715329</v>
      </c>
      <c r="AG50">
        <f t="shared" si="27"/>
        <v>69.003199778960976</v>
      </c>
      <c r="AH50">
        <f t="shared" si="11"/>
        <v>0.69444444444444442</v>
      </c>
      <c r="AK50">
        <v>1480714.15</v>
      </c>
      <c r="AL50">
        <v>1</v>
      </c>
      <c r="AM50">
        <f t="shared" si="28"/>
        <v>5.3426979888885002</v>
      </c>
      <c r="AN50">
        <f t="shared" si="29"/>
        <v>112.89051163756511</v>
      </c>
      <c r="AO50">
        <f t="shared" si="17"/>
        <v>1.3157894736842106</v>
      </c>
    </row>
    <row r="51" spans="2:41" x14ac:dyDescent="0.35">
      <c r="B51">
        <v>188143.87119999999</v>
      </c>
      <c r="C51">
        <v>1</v>
      </c>
      <c r="D51" s="1">
        <f t="shared" si="18"/>
        <v>0.67885883462512797</v>
      </c>
      <c r="E51">
        <f t="shared" si="19"/>
        <v>56.754076036882417</v>
      </c>
      <c r="F51">
        <f t="shared" si="14"/>
        <v>0.79365079365079361</v>
      </c>
      <c r="I51">
        <v>549942.45360000001</v>
      </c>
      <c r="J51">
        <v>2</v>
      </c>
      <c r="K51" s="34">
        <f t="shared" si="20"/>
        <v>1.9842968616549839</v>
      </c>
      <c r="L51">
        <f t="shared" si="21"/>
        <v>81.147058452801758</v>
      </c>
      <c r="M51">
        <f t="shared" si="15"/>
        <v>0.5089058524173028</v>
      </c>
      <c r="P51">
        <v>1118688.531</v>
      </c>
      <c r="Q51">
        <v>3</v>
      </c>
      <c r="R51">
        <f t="shared" si="22"/>
        <v>4.0364407706688903</v>
      </c>
      <c r="S51">
        <f t="shared" si="23"/>
        <v>102.81822314877309</v>
      </c>
      <c r="T51">
        <f t="shared" si="16"/>
        <v>1.0380622837370241</v>
      </c>
      <c r="W51">
        <v>136031.15919999999</v>
      </c>
      <c r="X51">
        <v>2</v>
      </c>
      <c r="Y51">
        <f t="shared" si="24"/>
        <v>0.49082626831384801</v>
      </c>
      <c r="Z51">
        <f t="shared" si="25"/>
        <v>50.93854067086594</v>
      </c>
      <c r="AA51">
        <f t="shared" si="8"/>
        <v>0.44345898004434592</v>
      </c>
      <c r="AD51">
        <v>345013.59110000002</v>
      </c>
      <c r="AE51">
        <v>1</v>
      </c>
      <c r="AF51">
        <f t="shared" si="26"/>
        <v>1.2448745892711091</v>
      </c>
      <c r="AG51">
        <f t="shared" si="27"/>
        <v>69.467089008570539</v>
      </c>
      <c r="AH51">
        <f t="shared" si="11"/>
        <v>0.69444444444444442</v>
      </c>
      <c r="AK51">
        <v>1526039.0349999999</v>
      </c>
      <c r="AL51">
        <v>1</v>
      </c>
      <c r="AM51">
        <f t="shared" si="28"/>
        <v>5.5062387856966506</v>
      </c>
      <c r="AN51">
        <f t="shared" si="29"/>
        <v>114.03081982620733</v>
      </c>
      <c r="AO51">
        <f t="shared" si="17"/>
        <v>1.3157894736842106</v>
      </c>
    </row>
    <row r="52" spans="2:41" x14ac:dyDescent="0.35">
      <c r="B52">
        <v>193902.98379999999</v>
      </c>
      <c r="C52">
        <v>1</v>
      </c>
      <c r="D52" s="1">
        <f t="shared" si="18"/>
        <v>0.69963880711732207</v>
      </c>
      <c r="E52">
        <f t="shared" si="19"/>
        <v>57.327349540142698</v>
      </c>
      <c r="F52">
        <f t="shared" si="14"/>
        <v>0.79365079365079361</v>
      </c>
      <c r="I52">
        <v>561108.51300000004</v>
      </c>
      <c r="J52">
        <v>2</v>
      </c>
      <c r="K52" s="34">
        <f t="shared" si="20"/>
        <v>2.0245861255214699</v>
      </c>
      <c r="L52">
        <f t="shared" si="21"/>
        <v>81.692587455385492</v>
      </c>
      <c r="M52">
        <f t="shared" si="15"/>
        <v>0.5089058524173028</v>
      </c>
      <c r="P52">
        <v>1141402.439</v>
      </c>
      <c r="Q52">
        <v>2</v>
      </c>
      <c r="R52">
        <f t="shared" si="22"/>
        <v>4.1183968663754102</v>
      </c>
      <c r="S52">
        <f t="shared" si="23"/>
        <v>103.50944132098736</v>
      </c>
      <c r="T52">
        <f t="shared" si="16"/>
        <v>0.69204152249134943</v>
      </c>
      <c r="W52">
        <v>137405.2113</v>
      </c>
      <c r="X52">
        <v>1</v>
      </c>
      <c r="Y52">
        <f t="shared" si="24"/>
        <v>0.49578410936054695</v>
      </c>
      <c r="Z52">
        <f t="shared" si="25"/>
        <v>51.109476650579914</v>
      </c>
      <c r="AA52">
        <f t="shared" si="8"/>
        <v>0.22172949002217296</v>
      </c>
      <c r="AD52">
        <v>366458.69949999999</v>
      </c>
      <c r="AE52">
        <v>1</v>
      </c>
      <c r="AF52">
        <f t="shared" si="26"/>
        <v>1.3222526149489051</v>
      </c>
      <c r="AG52">
        <f t="shared" si="27"/>
        <v>70.877552303063055</v>
      </c>
      <c r="AH52">
        <f t="shared" si="11"/>
        <v>0.69444444444444442</v>
      </c>
      <c r="AL52">
        <f>SUM(AL2:AL51)</f>
        <v>76</v>
      </c>
    </row>
    <row r="53" spans="2:41" x14ac:dyDescent="0.35">
      <c r="B53">
        <v>195861.5998</v>
      </c>
      <c r="C53">
        <v>1</v>
      </c>
      <c r="D53" s="1">
        <f t="shared" si="18"/>
        <v>0.70670586578236205</v>
      </c>
      <c r="E53">
        <f t="shared" si="19"/>
        <v>57.5197246382982</v>
      </c>
      <c r="F53">
        <f t="shared" si="14"/>
        <v>0.79365079365079361</v>
      </c>
      <c r="I53">
        <v>572501.28859999997</v>
      </c>
      <c r="J53">
        <v>1</v>
      </c>
      <c r="K53" s="34">
        <f t="shared" si="20"/>
        <v>2.065693424513634</v>
      </c>
      <c r="L53">
        <f t="shared" si="21"/>
        <v>82.241783895365913</v>
      </c>
      <c r="M53">
        <f t="shared" si="15"/>
        <v>0.2544529262086514</v>
      </c>
      <c r="P53">
        <v>1152931.757</v>
      </c>
      <c r="Q53">
        <v>5</v>
      </c>
      <c r="R53">
        <f t="shared" si="22"/>
        <v>4.1599968362898299</v>
      </c>
      <c r="S53">
        <f t="shared" si="23"/>
        <v>103.85679105581868</v>
      </c>
      <c r="T53">
        <f t="shared" si="16"/>
        <v>1.7301038062283738</v>
      </c>
      <c r="W53">
        <v>138793.1427</v>
      </c>
      <c r="X53">
        <v>2</v>
      </c>
      <c r="Y53">
        <f t="shared" si="24"/>
        <v>0.50079202955871305</v>
      </c>
      <c r="Z53">
        <f t="shared" si="25"/>
        <v>51.280986243532247</v>
      </c>
      <c r="AA53">
        <f t="shared" si="8"/>
        <v>0.44345898004434592</v>
      </c>
      <c r="AD53">
        <v>385344.40980000002</v>
      </c>
      <c r="AE53">
        <v>1</v>
      </c>
      <c r="AF53">
        <f t="shared" si="26"/>
        <v>1.3903958459962622</v>
      </c>
      <c r="AG53">
        <f t="shared" si="27"/>
        <v>72.074790187499659</v>
      </c>
      <c r="AH53">
        <f t="shared" si="11"/>
        <v>0.69444444444444442</v>
      </c>
      <c r="AK53" t="s">
        <v>13</v>
      </c>
      <c r="AL53" s="35">
        <f>AL52/0.00001038</f>
        <v>7321772.6396917142</v>
      </c>
    </row>
    <row r="54" spans="2:41" x14ac:dyDescent="0.35">
      <c r="B54">
        <v>205955.4669</v>
      </c>
      <c r="C54">
        <v>1</v>
      </c>
      <c r="D54" s="1">
        <f t="shared" si="18"/>
        <v>0.74312645611391104</v>
      </c>
      <c r="E54">
        <f t="shared" si="19"/>
        <v>58.491326941042786</v>
      </c>
      <c r="F54">
        <f t="shared" si="14"/>
        <v>0.79365079365079361</v>
      </c>
      <c r="I54">
        <v>578284.12990000006</v>
      </c>
      <c r="J54">
        <v>2</v>
      </c>
      <c r="K54" s="34">
        <f t="shared" si="20"/>
        <v>2.0865590146638811</v>
      </c>
      <c r="L54">
        <f t="shared" si="21"/>
        <v>82.517765104383159</v>
      </c>
      <c r="M54">
        <f t="shared" si="15"/>
        <v>0.5089058524173028</v>
      </c>
      <c r="P54">
        <v>1176340.942</v>
      </c>
      <c r="Q54">
        <v>1</v>
      </c>
      <c r="R54">
        <f t="shared" si="22"/>
        <v>4.2444616235149804</v>
      </c>
      <c r="S54">
        <f t="shared" si="23"/>
        <v>104.55499125413441</v>
      </c>
      <c r="T54">
        <f t="shared" si="16"/>
        <v>0.34602076124567471</v>
      </c>
      <c r="W54">
        <v>145945.94620000001</v>
      </c>
      <c r="X54">
        <v>4</v>
      </c>
      <c r="Y54">
        <f t="shared" si="24"/>
        <v>0.52660070361937805</v>
      </c>
      <c r="Z54">
        <f t="shared" si="25"/>
        <v>52.147206042499391</v>
      </c>
      <c r="AA54">
        <f t="shared" si="8"/>
        <v>0.88691796008869184</v>
      </c>
      <c r="AD54">
        <v>413430.67910000001</v>
      </c>
      <c r="AE54">
        <v>1</v>
      </c>
      <c r="AF54">
        <f t="shared" si="26"/>
        <v>1.4917364420218291</v>
      </c>
      <c r="AG54">
        <f t="shared" si="27"/>
        <v>73.784974705784308</v>
      </c>
      <c r="AH54">
        <f t="shared" si="11"/>
        <v>0.69444444444444442</v>
      </c>
      <c r="AL54" t="s">
        <v>125</v>
      </c>
      <c r="AM54" s="1">
        <f>AVERAGE(AM2:AM51)</f>
        <v>0.93867757055653089</v>
      </c>
    </row>
    <row r="55" spans="2:41" x14ac:dyDescent="0.35">
      <c r="B55">
        <v>216569.5287</v>
      </c>
      <c r="C55">
        <v>1</v>
      </c>
      <c r="D55" s="1">
        <f t="shared" si="18"/>
        <v>0.78142400776005294</v>
      </c>
      <c r="E55">
        <f t="shared" si="19"/>
        <v>59.479341203220251</v>
      </c>
      <c r="F55">
        <f t="shared" si="14"/>
        <v>0.79365079365079361</v>
      </c>
      <c r="I55">
        <v>584125.38379999995</v>
      </c>
      <c r="J55">
        <v>2</v>
      </c>
      <c r="K55" s="34">
        <f t="shared" si="20"/>
        <v>2.1076353685733222</v>
      </c>
      <c r="L55">
        <f t="shared" si="21"/>
        <v>82.794672434691876</v>
      </c>
      <c r="M55">
        <f t="shared" si="15"/>
        <v>0.5089058524173028</v>
      </c>
      <c r="P55">
        <v>1200225.4280000001</v>
      </c>
      <c r="Q55">
        <v>2</v>
      </c>
      <c r="R55">
        <f t="shared" si="22"/>
        <v>4.3306413870553202</v>
      </c>
      <c r="S55">
        <f t="shared" si="23"/>
        <v>105.25788524912241</v>
      </c>
      <c r="T55">
        <f t="shared" si="16"/>
        <v>0.69204152249134943</v>
      </c>
      <c r="W55">
        <v>147420.1477</v>
      </c>
      <c r="X55">
        <v>4</v>
      </c>
      <c r="Y55">
        <f t="shared" si="24"/>
        <v>0.53191990272966294</v>
      </c>
      <c r="Z55">
        <f t="shared" si="25"/>
        <v>52.32219798105389</v>
      </c>
      <c r="AA55">
        <f t="shared" si="8"/>
        <v>0.88691796008869184</v>
      </c>
      <c r="AD55">
        <v>417606.74660000001</v>
      </c>
      <c r="AE55">
        <v>1</v>
      </c>
      <c r="AF55">
        <f t="shared" si="26"/>
        <v>1.5068044870146542</v>
      </c>
      <c r="AG55">
        <f t="shared" si="27"/>
        <v>74.032577149766723</v>
      </c>
      <c r="AH55">
        <f t="shared" si="11"/>
        <v>0.69444444444444442</v>
      </c>
      <c r="AN55" s="1"/>
    </row>
    <row r="56" spans="2:41" x14ac:dyDescent="0.35">
      <c r="B56">
        <v>220966.76740000001</v>
      </c>
      <c r="C56">
        <v>1</v>
      </c>
      <c r="D56" s="1">
        <f t="shared" si="18"/>
        <v>0.79729008046500605</v>
      </c>
      <c r="E56">
        <f t="shared" si="19"/>
        <v>59.879204199367543</v>
      </c>
      <c r="F56">
        <f t="shared" si="14"/>
        <v>0.79365079365079361</v>
      </c>
      <c r="I56">
        <v>590025.64020000002</v>
      </c>
      <c r="J56">
        <v>1</v>
      </c>
      <c r="K56" s="34">
        <f t="shared" si="20"/>
        <v>2.1289246147132381</v>
      </c>
      <c r="L56">
        <f t="shared" si="21"/>
        <v>83.07250898814047</v>
      </c>
      <c r="M56">
        <f t="shared" si="15"/>
        <v>0.2544529262086514</v>
      </c>
      <c r="P56">
        <v>1212348.9169999999</v>
      </c>
      <c r="Q56">
        <v>2</v>
      </c>
      <c r="R56">
        <f t="shared" si="22"/>
        <v>4.3743852388302296</v>
      </c>
      <c r="S56">
        <f t="shared" si="23"/>
        <v>105.6111022714025</v>
      </c>
      <c r="T56">
        <f t="shared" si="16"/>
        <v>0.69204152249134943</v>
      </c>
      <c r="W56">
        <v>148909.2401</v>
      </c>
      <c r="X56">
        <v>1</v>
      </c>
      <c r="Y56">
        <f t="shared" si="24"/>
        <v>0.53729283103641901</v>
      </c>
      <c r="Z56">
        <f t="shared" si="25"/>
        <v>52.497777142412353</v>
      </c>
      <c r="AA56">
        <f t="shared" si="8"/>
        <v>0.22172949002217296</v>
      </c>
      <c r="AD56">
        <v>430389.75260000001</v>
      </c>
      <c r="AE56">
        <v>1</v>
      </c>
      <c r="AF56">
        <f t="shared" si="26"/>
        <v>1.5529280014337941</v>
      </c>
      <c r="AG56">
        <f t="shared" si="27"/>
        <v>74.780380956855126</v>
      </c>
      <c r="AH56">
        <f t="shared" si="11"/>
        <v>0.69444444444444442</v>
      </c>
    </row>
    <row r="57" spans="2:41" x14ac:dyDescent="0.35">
      <c r="B57">
        <v>225453.28779999999</v>
      </c>
      <c r="C57">
        <v>1</v>
      </c>
      <c r="D57" s="1">
        <f t="shared" si="18"/>
        <v>0.81347829850708198</v>
      </c>
      <c r="E57">
        <f t="shared" si="19"/>
        <v>60.281755357599778</v>
      </c>
      <c r="F57">
        <f t="shared" si="14"/>
        <v>0.79365079365079361</v>
      </c>
      <c r="I57">
        <v>602005.55059999996</v>
      </c>
      <c r="J57">
        <v>1</v>
      </c>
      <c r="K57" s="34">
        <f t="shared" si="20"/>
        <v>2.1721504076194136</v>
      </c>
      <c r="L57">
        <f t="shared" si="21"/>
        <v>83.63098225447888</v>
      </c>
      <c r="M57">
        <f t="shared" si="15"/>
        <v>0.2544529262086514</v>
      </c>
      <c r="P57">
        <v>1224594.8659999999</v>
      </c>
      <c r="Q57">
        <v>3</v>
      </c>
      <c r="R57">
        <f t="shared" si="22"/>
        <v>4.4185709495525396</v>
      </c>
      <c r="S57">
        <f t="shared" si="23"/>
        <v>105.9655046094793</v>
      </c>
      <c r="T57">
        <f t="shared" si="16"/>
        <v>1.0380622837370241</v>
      </c>
      <c r="W57">
        <v>150413.37390000001</v>
      </c>
      <c r="X57">
        <v>1</v>
      </c>
      <c r="Y57">
        <f t="shared" si="24"/>
        <v>0.54272003157224102</v>
      </c>
      <c r="Z57">
        <f t="shared" si="25"/>
        <v>52.673945507314635</v>
      </c>
      <c r="AA57">
        <f t="shared" si="8"/>
        <v>0.22172949002217296</v>
      </c>
      <c r="AD57">
        <v>443564.04840000003</v>
      </c>
      <c r="AE57">
        <v>1</v>
      </c>
      <c r="AF57">
        <f t="shared" si="26"/>
        <v>1.6004633637963961</v>
      </c>
      <c r="AG57">
        <f t="shared" si="27"/>
        <v>75.535738340168194</v>
      </c>
      <c r="AH57">
        <f t="shared" si="11"/>
        <v>0.69444444444444442</v>
      </c>
      <c r="AM57" t="s">
        <v>129</v>
      </c>
      <c r="AN57" s="1">
        <f>AVERAGE(AN2:AN51)</f>
        <v>55.94513990342648</v>
      </c>
    </row>
    <row r="58" spans="2:41" x14ac:dyDescent="0.35">
      <c r="B58">
        <v>227730.5937</v>
      </c>
      <c r="C58">
        <v>1</v>
      </c>
      <c r="D58" s="1">
        <f t="shared" si="18"/>
        <v>0.82169525088240303</v>
      </c>
      <c r="E58">
        <f t="shared" si="19"/>
        <v>60.484044640033517</v>
      </c>
      <c r="F58">
        <f t="shared" si="14"/>
        <v>0.79365079365079361</v>
      </c>
      <c r="I58">
        <v>608086.41480000003</v>
      </c>
      <c r="J58">
        <v>1</v>
      </c>
      <c r="K58" s="34">
        <f t="shared" si="20"/>
        <v>2.1940913210172126</v>
      </c>
      <c r="L58">
        <f t="shared" si="21"/>
        <v>83.911625240262552</v>
      </c>
      <c r="M58">
        <f t="shared" si="15"/>
        <v>0.2544529262086514</v>
      </c>
      <c r="P58">
        <v>1236964.5109999999</v>
      </c>
      <c r="Q58">
        <v>3</v>
      </c>
      <c r="R58">
        <f t="shared" si="22"/>
        <v>4.4632029789450902</v>
      </c>
      <c r="S58">
        <f t="shared" si="23"/>
        <v>106.32109621297077</v>
      </c>
      <c r="T58">
        <f t="shared" si="16"/>
        <v>1.0380622837370241</v>
      </c>
      <c r="W58">
        <v>155017.55009999999</v>
      </c>
      <c r="X58">
        <v>2</v>
      </c>
      <c r="Y58">
        <f t="shared" si="24"/>
        <v>0.55933277409531901</v>
      </c>
      <c r="Z58">
        <f t="shared" si="25"/>
        <v>53.206005556397621</v>
      </c>
      <c r="AA58">
        <f t="shared" si="8"/>
        <v>0.44345898004434592</v>
      </c>
      <c r="AD58">
        <v>475893.72289999999</v>
      </c>
      <c r="AE58">
        <v>1</v>
      </c>
      <c r="AF58">
        <f t="shared" si="26"/>
        <v>1.717114972030551</v>
      </c>
      <c r="AG58">
        <f t="shared" si="27"/>
        <v>77.328043946529647</v>
      </c>
      <c r="AH58">
        <f t="shared" si="11"/>
        <v>0.69444444444444442</v>
      </c>
    </row>
    <row r="59" spans="2:41" x14ac:dyDescent="0.35">
      <c r="B59">
        <v>237072.18369999999</v>
      </c>
      <c r="C59">
        <v>2</v>
      </c>
      <c r="D59" s="1">
        <f t="shared" si="18"/>
        <v>0.85540148250450299</v>
      </c>
      <c r="E59">
        <f t="shared" si="19"/>
        <v>61.300012886753308</v>
      </c>
      <c r="F59">
        <f t="shared" si="14"/>
        <v>1.5873015873015872</v>
      </c>
      <c r="I59">
        <v>620433.03209999995</v>
      </c>
      <c r="J59">
        <v>3</v>
      </c>
      <c r="K59" s="34">
        <f t="shared" si="20"/>
        <v>2.2386402620928991</v>
      </c>
      <c r="L59">
        <f t="shared" si="21"/>
        <v>84.475739651624821</v>
      </c>
      <c r="M59">
        <f t="shared" si="15"/>
        <v>0.76335877862595425</v>
      </c>
      <c r="P59">
        <v>1249459.102</v>
      </c>
      <c r="Q59">
        <v>1</v>
      </c>
      <c r="R59">
        <f t="shared" si="22"/>
        <v>4.5082858372453796</v>
      </c>
      <c r="S59">
        <f t="shared" si="23"/>
        <v>106.67788108842812</v>
      </c>
      <c r="T59">
        <f t="shared" si="16"/>
        <v>0.34602076124567471</v>
      </c>
      <c r="W59">
        <v>158165.0343</v>
      </c>
      <c r="X59">
        <v>4</v>
      </c>
      <c r="Y59">
        <f t="shared" si="24"/>
        <v>0.57068949511091693</v>
      </c>
      <c r="Z59">
        <f t="shared" si="25"/>
        <v>53.56369466900226</v>
      </c>
      <c r="AA59">
        <f t="shared" si="8"/>
        <v>0.88691796008869184</v>
      </c>
      <c r="AD59">
        <v>480700.73019999999</v>
      </c>
      <c r="AE59">
        <v>1</v>
      </c>
      <c r="AF59">
        <f t="shared" si="26"/>
        <v>1.734459567700338</v>
      </c>
      <c r="AG59">
        <f t="shared" si="27"/>
        <v>77.587535971578802</v>
      </c>
      <c r="AH59">
        <f t="shared" si="11"/>
        <v>0.69444444444444442</v>
      </c>
    </row>
    <row r="60" spans="2:41" x14ac:dyDescent="0.35">
      <c r="B60">
        <v>239466.85219999999</v>
      </c>
      <c r="C60">
        <v>1</v>
      </c>
      <c r="D60" s="1">
        <f t="shared" si="18"/>
        <v>0.86404190143951809</v>
      </c>
      <c r="E60">
        <f t="shared" si="19"/>
        <v>61.505719167776746</v>
      </c>
      <c r="F60">
        <f t="shared" si="14"/>
        <v>0.79365079365079361</v>
      </c>
      <c r="I60">
        <v>633030.3358</v>
      </c>
      <c r="J60">
        <v>1</v>
      </c>
      <c r="K60" s="34">
        <f t="shared" si="20"/>
        <v>2.2840937273302022</v>
      </c>
      <c r="L60">
        <f t="shared" si="21"/>
        <v>85.043646449171177</v>
      </c>
      <c r="M60">
        <f t="shared" si="15"/>
        <v>0.2544529262086514</v>
      </c>
      <c r="P60">
        <v>1274828.183</v>
      </c>
      <c r="Q60">
        <v>3</v>
      </c>
      <c r="R60">
        <f t="shared" si="22"/>
        <v>4.5998223016187696</v>
      </c>
      <c r="S60">
        <f t="shared" si="23"/>
        <v>107.39504668372521</v>
      </c>
      <c r="T60">
        <f t="shared" si="16"/>
        <v>1.0380622837370241</v>
      </c>
      <c r="W60">
        <v>159762.66089999999</v>
      </c>
      <c r="X60">
        <v>1</v>
      </c>
      <c r="Y60">
        <f t="shared" si="24"/>
        <v>0.57645403543277096</v>
      </c>
      <c r="Z60">
        <f t="shared" si="25"/>
        <v>53.743439956952045</v>
      </c>
      <c r="AA60">
        <f t="shared" si="8"/>
        <v>0.22172949002217296</v>
      </c>
      <c r="AE60">
        <f>SUM(AE2:AE59)</f>
        <v>144</v>
      </c>
    </row>
    <row r="61" spans="2:41" x14ac:dyDescent="0.35">
      <c r="B61">
        <v>246796.96900000001</v>
      </c>
      <c r="C61">
        <v>3</v>
      </c>
      <c r="D61" s="1">
        <f t="shared" si="18"/>
        <v>0.89049035557611012</v>
      </c>
      <c r="E61">
        <f t="shared" si="19"/>
        <v>62.126989060412583</v>
      </c>
      <c r="F61">
        <f t="shared" si="14"/>
        <v>2.3809523809523809</v>
      </c>
      <c r="I61">
        <v>639424.58160000003</v>
      </c>
      <c r="J61">
        <v>3</v>
      </c>
      <c r="K61" s="34">
        <f t="shared" si="20"/>
        <v>2.3071653810833039</v>
      </c>
      <c r="L61">
        <f t="shared" si="21"/>
        <v>85.329029951223333</v>
      </c>
      <c r="M61">
        <f t="shared" si="15"/>
        <v>0.76335877862595425</v>
      </c>
      <c r="P61">
        <v>1287705.2350000001</v>
      </c>
      <c r="Q61">
        <v>4</v>
      </c>
      <c r="R61">
        <f t="shared" si="22"/>
        <v>4.6462851518746513</v>
      </c>
      <c r="S61">
        <f t="shared" si="23"/>
        <v>107.75543543754611</v>
      </c>
      <c r="T61">
        <f t="shared" si="16"/>
        <v>1.3840830449826989</v>
      </c>
      <c r="W61">
        <v>166316.18210000001</v>
      </c>
      <c r="X61">
        <v>1</v>
      </c>
      <c r="Y61">
        <f t="shared" si="24"/>
        <v>0.60010038509139907</v>
      </c>
      <c r="Z61">
        <f t="shared" si="25"/>
        <v>54.468473156782537</v>
      </c>
      <c r="AA61">
        <f t="shared" si="8"/>
        <v>0.22172949002217296</v>
      </c>
      <c r="AD61" t="s">
        <v>13</v>
      </c>
      <c r="AE61" s="35">
        <f>AE60/0.00001038</f>
        <v>13872832.369942196</v>
      </c>
    </row>
    <row r="62" spans="2:41" x14ac:dyDescent="0.35">
      <c r="B62">
        <v>267459.64559999999</v>
      </c>
      <c r="C62">
        <v>1</v>
      </c>
      <c r="D62" s="1">
        <f t="shared" si="18"/>
        <v>0.96504521865746395</v>
      </c>
      <c r="E62">
        <f t="shared" si="19"/>
        <v>63.81456121478459</v>
      </c>
      <c r="F62">
        <f t="shared" si="14"/>
        <v>0.79365079365079361</v>
      </c>
      <c r="I62">
        <v>652407.49069999997</v>
      </c>
      <c r="J62">
        <v>3</v>
      </c>
      <c r="K62" s="34">
        <f t="shared" si="20"/>
        <v>2.3540101838688332</v>
      </c>
      <c r="L62">
        <f t="shared" si="21"/>
        <v>85.902673181827538</v>
      </c>
      <c r="M62">
        <f t="shared" si="15"/>
        <v>0.76335877862595425</v>
      </c>
      <c r="P62">
        <v>1300712.3589999999</v>
      </c>
      <c r="Q62">
        <v>2</v>
      </c>
      <c r="R62">
        <f t="shared" si="22"/>
        <v>4.6932173266202097</v>
      </c>
      <c r="S62">
        <f t="shared" si="23"/>
        <v>108.11703358000113</v>
      </c>
      <c r="T62">
        <f t="shared" si="16"/>
        <v>0.69204152249134943</v>
      </c>
      <c r="W62">
        <v>167996.14350000001</v>
      </c>
      <c r="X62">
        <v>2</v>
      </c>
      <c r="Y62">
        <f t="shared" si="24"/>
        <v>0.60616200501526507</v>
      </c>
      <c r="Z62">
        <f t="shared" si="25"/>
        <v>54.651254634095487</v>
      </c>
      <c r="AA62">
        <f t="shared" si="8"/>
        <v>0.44345898004434592</v>
      </c>
      <c r="AE62" t="s">
        <v>125</v>
      </c>
      <c r="AF62" s="34">
        <f>AVERAGE(AF2:AF59)</f>
        <v>0.68012066484673894</v>
      </c>
      <c r="AM62" s="34"/>
    </row>
    <row r="63" spans="2:41" x14ac:dyDescent="0.35">
      <c r="B63">
        <v>275646.62609999999</v>
      </c>
      <c r="C63">
        <v>1</v>
      </c>
      <c r="D63" s="1">
        <f t="shared" si="18"/>
        <v>0.99458539982775906</v>
      </c>
      <c r="E63">
        <f t="shared" si="19"/>
        <v>64.459152746882566</v>
      </c>
      <c r="F63">
        <f t="shared" si="14"/>
        <v>0.79365079365079361</v>
      </c>
      <c r="I63">
        <v>658997.46530000004</v>
      </c>
      <c r="J63">
        <v>2</v>
      </c>
      <c r="K63" s="34">
        <f t="shared" si="20"/>
        <v>2.3777880643208076</v>
      </c>
      <c r="L63">
        <f t="shared" si="21"/>
        <v>86.190939343911666</v>
      </c>
      <c r="M63">
        <f t="shared" si="15"/>
        <v>0.5089058524173028</v>
      </c>
      <c r="P63">
        <v>1313850.8670000001</v>
      </c>
      <c r="Q63">
        <v>2</v>
      </c>
      <c r="R63">
        <f t="shared" si="22"/>
        <v>4.7406235598007305</v>
      </c>
      <c r="S63">
        <f t="shared" si="23"/>
        <v>108.47984511803539</v>
      </c>
      <c r="T63">
        <f t="shared" si="16"/>
        <v>0.69204152249134943</v>
      </c>
      <c r="W63">
        <v>174887.4051</v>
      </c>
      <c r="X63">
        <v>1</v>
      </c>
      <c r="Y63">
        <f t="shared" si="24"/>
        <v>0.63102698620776898</v>
      </c>
      <c r="Z63">
        <f t="shared" si="25"/>
        <v>55.388534832999483</v>
      </c>
      <c r="AA63">
        <f t="shared" si="8"/>
        <v>0.22172949002217296</v>
      </c>
      <c r="AG63" s="1"/>
      <c r="AM63" s="34"/>
    </row>
    <row r="64" spans="2:41" x14ac:dyDescent="0.35">
      <c r="B64">
        <v>278430.93540000002</v>
      </c>
      <c r="C64">
        <v>1</v>
      </c>
      <c r="D64" s="1">
        <f t="shared" si="18"/>
        <v>1.004631716800926</v>
      </c>
      <c r="E64">
        <f t="shared" si="19"/>
        <v>64.675460245507722</v>
      </c>
      <c r="F64">
        <f t="shared" si="14"/>
        <v>0.79365079365079361</v>
      </c>
      <c r="I64">
        <v>672377.78319999995</v>
      </c>
      <c r="J64">
        <v>1</v>
      </c>
      <c r="K64" s="34">
        <f t="shared" si="20"/>
        <v>2.426066793564408</v>
      </c>
      <c r="L64">
        <f t="shared" si="21"/>
        <v>86.770376949619845</v>
      </c>
      <c r="M64">
        <f t="shared" si="15"/>
        <v>0.2544529262086514</v>
      </c>
      <c r="P64">
        <v>1327122.088</v>
      </c>
      <c r="Q64">
        <v>3</v>
      </c>
      <c r="R64">
        <f t="shared" si="22"/>
        <v>4.7885086467007199</v>
      </c>
      <c r="S64">
        <f t="shared" si="23"/>
        <v>108.84387417551645</v>
      </c>
      <c r="T64">
        <f t="shared" si="16"/>
        <v>1.0380622837370241</v>
      </c>
      <c r="W64">
        <v>176653.94450000001</v>
      </c>
      <c r="X64">
        <v>3</v>
      </c>
      <c r="Y64">
        <f t="shared" si="24"/>
        <v>0.63740099600545508</v>
      </c>
      <c r="Z64">
        <f t="shared" si="25"/>
        <v>55.574403787808215</v>
      </c>
      <c r="AA64">
        <f t="shared" si="8"/>
        <v>0.66518847006651882</v>
      </c>
      <c r="AM64" s="34"/>
    </row>
    <row r="65" spans="2:39" x14ac:dyDescent="0.35">
      <c r="B65">
        <v>317292.60969999997</v>
      </c>
      <c r="C65">
        <v>1</v>
      </c>
      <c r="D65" s="1">
        <f t="shared" si="18"/>
        <v>1.144852021393443</v>
      </c>
      <c r="E65">
        <f t="shared" si="19"/>
        <v>67.554406791755781</v>
      </c>
      <c r="F65">
        <f t="shared" si="14"/>
        <v>0.79365079365079361</v>
      </c>
      <c r="I65">
        <v>686029.77579999994</v>
      </c>
      <c r="J65">
        <v>1</v>
      </c>
      <c r="K65" s="34">
        <f t="shared" si="20"/>
        <v>2.4753257767438019</v>
      </c>
      <c r="L65">
        <f t="shared" si="21"/>
        <v>87.353709954505433</v>
      </c>
      <c r="M65">
        <f t="shared" si="15"/>
        <v>0.2544529262086514</v>
      </c>
      <c r="P65">
        <v>1340527.362</v>
      </c>
      <c r="Q65">
        <v>2</v>
      </c>
      <c r="R65">
        <f t="shared" si="22"/>
        <v>4.8368774222947799</v>
      </c>
      <c r="S65">
        <f t="shared" si="23"/>
        <v>109.209124823281</v>
      </c>
      <c r="T65">
        <f t="shared" si="16"/>
        <v>0.69204152249134943</v>
      </c>
      <c r="W65">
        <v>178438.3278</v>
      </c>
      <c r="X65">
        <v>2</v>
      </c>
      <c r="Y65">
        <f t="shared" si="24"/>
        <v>0.64383938998468204</v>
      </c>
      <c r="Z65">
        <f t="shared" si="25"/>
        <v>55.760896475697628</v>
      </c>
      <c r="AA65">
        <f t="shared" si="8"/>
        <v>0.44345898004434592</v>
      </c>
      <c r="AF65" t="s">
        <v>129</v>
      </c>
      <c r="AG65" s="1">
        <f>AVERAGE(AG2:AG59)</f>
        <v>54.334002442860665</v>
      </c>
      <c r="AM65" s="34"/>
    </row>
    <row r="66" spans="2:39" x14ac:dyDescent="0.35">
      <c r="B66">
        <v>320497.58549999999</v>
      </c>
      <c r="C66">
        <v>1</v>
      </c>
      <c r="D66" s="1">
        <f t="shared" ref="D66:D82" si="30">(B66*0.00000000360819)*1000</f>
        <v>1.1564161830252451</v>
      </c>
      <c r="E66">
        <f t="shared" ref="E66:E82" si="31">((1.92*(D66/7130000000000000))^(1/3))*10000000</f>
        <v>67.781101127073399</v>
      </c>
      <c r="F66">
        <f t="shared" si="14"/>
        <v>0.79365079365079361</v>
      </c>
      <c r="I66">
        <v>692959.36939999997</v>
      </c>
      <c r="J66">
        <v>1</v>
      </c>
      <c r="K66" s="34">
        <f t="shared" ref="K66:K97" si="32">(I66*0.00000000360819)*1000</f>
        <v>2.5003290670753859</v>
      </c>
      <c r="L66">
        <f t="shared" ref="L66:L97" si="33">((1.92*(K66/7130000000000000))^(1/3))*10000000</f>
        <v>87.64684540232912</v>
      </c>
      <c r="M66">
        <f t="shared" si="15"/>
        <v>0.2544529262086514</v>
      </c>
      <c r="P66">
        <v>1354068.0419999999</v>
      </c>
      <c r="Q66">
        <v>3</v>
      </c>
      <c r="R66">
        <f t="shared" ref="R66:R97" si="34">(P66*0.00000000360819)*1000</f>
        <v>4.8857347684639798</v>
      </c>
      <c r="S66">
        <f t="shared" ref="S66:S97" si="35">((1.92*(R66/7130000000000000))^(1/3))*10000000</f>
        <v>109.57560113167938</v>
      </c>
      <c r="T66">
        <f t="shared" si="16"/>
        <v>1.0380622837370241</v>
      </c>
      <c r="W66">
        <v>187634.27420000001</v>
      </c>
      <c r="X66">
        <v>3</v>
      </c>
      <c r="Y66">
        <f t="shared" ref="Y66:Y98" si="36">(W66*0.00000000360819)*1000</f>
        <v>0.6770201118256981</v>
      </c>
      <c r="Z66">
        <f t="shared" ref="Z66:Z97" si="37">((1.92*(Y66/7130000000000000))^(1/3))*10000000</f>
        <v>56.702789295476428</v>
      </c>
      <c r="AA66">
        <f t="shared" ref="AA66:AA98" si="38">(X66*100)/451</f>
        <v>0.66518847006651882</v>
      </c>
    </row>
    <row r="67" spans="2:39" x14ac:dyDescent="0.35">
      <c r="B67">
        <v>327004.98469999997</v>
      </c>
      <c r="C67">
        <v>1</v>
      </c>
      <c r="D67" s="1">
        <f t="shared" si="30"/>
        <v>1.1798961157446928</v>
      </c>
      <c r="E67">
        <f t="shared" si="31"/>
        <v>68.236774533501546</v>
      </c>
      <c r="F67">
        <f t="shared" ref="F67:F82" si="39">(C67*100)/126</f>
        <v>0.79365079365079361</v>
      </c>
      <c r="I67">
        <v>699958.95900000003</v>
      </c>
      <c r="J67">
        <v>2</v>
      </c>
      <c r="K67" s="34">
        <f t="shared" si="32"/>
        <v>2.5255849162742101</v>
      </c>
      <c r="L67">
        <f t="shared" si="33"/>
        <v>87.940964537950421</v>
      </c>
      <c r="M67">
        <f t="shared" ref="M67:M104" si="40">(J67*100)/393</f>
        <v>0.5089058524173028</v>
      </c>
      <c r="P67">
        <v>1367745.497</v>
      </c>
      <c r="Q67">
        <v>1</v>
      </c>
      <c r="R67">
        <f t="shared" si="34"/>
        <v>4.93508562482043</v>
      </c>
      <c r="S67">
        <f t="shared" si="35"/>
        <v>109.94330724781963</v>
      </c>
      <c r="T67">
        <f t="shared" ref="T67:T130" si="41">(Q67*100)/289</f>
        <v>0.34602076124567471</v>
      </c>
      <c r="W67">
        <v>189529.5699</v>
      </c>
      <c r="X67">
        <v>1</v>
      </c>
      <c r="Y67">
        <f t="shared" si="36"/>
        <v>0.68385869881748107</v>
      </c>
      <c r="Z67">
        <f t="shared" si="37"/>
        <v>56.893068538080499</v>
      </c>
      <c r="AA67">
        <f t="shared" si="38"/>
        <v>0.22172949002217296</v>
      </c>
    </row>
    <row r="68" spans="2:39" x14ac:dyDescent="0.35">
      <c r="B68">
        <v>330308.06540000002</v>
      </c>
      <c r="C68">
        <v>1</v>
      </c>
      <c r="D68" s="1">
        <f t="shared" si="30"/>
        <v>1.1918142584956262</v>
      </c>
      <c r="E68">
        <f t="shared" si="31"/>
        <v>68.465758717744322</v>
      </c>
      <c r="F68">
        <f t="shared" si="39"/>
        <v>0.79365079365079361</v>
      </c>
      <c r="I68">
        <v>707029.25159999996</v>
      </c>
      <c r="J68">
        <v>2</v>
      </c>
      <c r="K68" s="34">
        <f t="shared" si="32"/>
        <v>2.5510958753306037</v>
      </c>
      <c r="L68">
        <f t="shared" si="33"/>
        <v>88.236070661040884</v>
      </c>
      <c r="M68">
        <f t="shared" si="40"/>
        <v>0.5089058524173028</v>
      </c>
      <c r="P68">
        <v>1381561.108</v>
      </c>
      <c r="Q68">
        <v>1</v>
      </c>
      <c r="R68">
        <f t="shared" si="34"/>
        <v>4.9849349742745206</v>
      </c>
      <c r="S68">
        <f t="shared" si="35"/>
        <v>110.31224728338687</v>
      </c>
      <c r="T68">
        <f t="shared" si="41"/>
        <v>0.34602076124567471</v>
      </c>
      <c r="W68">
        <v>191444.01</v>
      </c>
      <c r="X68">
        <v>2</v>
      </c>
      <c r="Y68">
        <f t="shared" si="36"/>
        <v>0.69076636244190004</v>
      </c>
      <c r="Z68">
        <f t="shared" si="37"/>
        <v>57.083986306317172</v>
      </c>
      <c r="AA68">
        <f t="shared" si="38"/>
        <v>0.44345898004434592</v>
      </c>
    </row>
    <row r="69" spans="2:39" x14ac:dyDescent="0.35">
      <c r="B69">
        <v>347330.72700000001</v>
      </c>
      <c r="C69">
        <v>1</v>
      </c>
      <c r="D69" s="1">
        <f t="shared" si="30"/>
        <v>1.2532352558541302</v>
      </c>
      <c r="E69">
        <f t="shared" si="31"/>
        <v>69.622257460266155</v>
      </c>
      <c r="F69">
        <f t="shared" si="39"/>
        <v>0.79365079365079361</v>
      </c>
      <c r="I69">
        <v>714170.96120000002</v>
      </c>
      <c r="J69">
        <v>4</v>
      </c>
      <c r="K69" s="34">
        <f t="shared" si="32"/>
        <v>2.576864520492228</v>
      </c>
      <c r="L69">
        <f t="shared" si="33"/>
        <v>88.532167076526108</v>
      </c>
      <c r="M69">
        <f t="shared" si="40"/>
        <v>1.0178117048346056</v>
      </c>
      <c r="P69">
        <v>1395516.2709999999</v>
      </c>
      <c r="Q69">
        <v>3</v>
      </c>
      <c r="R69">
        <f t="shared" si="34"/>
        <v>5.0352878538594901</v>
      </c>
      <c r="S69">
        <f t="shared" si="35"/>
        <v>110.68242539193851</v>
      </c>
      <c r="T69">
        <f t="shared" si="41"/>
        <v>1.0380622837370241</v>
      </c>
      <c r="W69">
        <v>197304.1403</v>
      </c>
      <c r="X69">
        <v>2</v>
      </c>
      <c r="Y69">
        <f t="shared" si="36"/>
        <v>0.71191082598905708</v>
      </c>
      <c r="Z69">
        <f t="shared" si="37"/>
        <v>57.660592231509717</v>
      </c>
      <c r="AA69">
        <f t="shared" si="38"/>
        <v>0.44345898004434592</v>
      </c>
      <c r="AF69" s="34"/>
    </row>
    <row r="70" spans="2:39" x14ac:dyDescent="0.35">
      <c r="B70">
        <v>368919.86219999997</v>
      </c>
      <c r="C70">
        <v>1</v>
      </c>
      <c r="D70" s="1">
        <f t="shared" si="30"/>
        <v>1.3311329575914179</v>
      </c>
      <c r="E70">
        <f t="shared" si="31"/>
        <v>71.035871297826816</v>
      </c>
      <c r="F70">
        <f t="shared" si="39"/>
        <v>0.79365079365079361</v>
      </c>
      <c r="I70">
        <v>728671.52450000006</v>
      </c>
      <c r="J70">
        <v>1</v>
      </c>
      <c r="K70" s="34">
        <f t="shared" si="32"/>
        <v>2.6291853079856553</v>
      </c>
      <c r="L70">
        <f t="shared" si="33"/>
        <v>89.127344099995042</v>
      </c>
      <c r="M70">
        <f t="shared" si="40"/>
        <v>0.2544529262086514</v>
      </c>
      <c r="P70">
        <v>1423850.9040000001</v>
      </c>
      <c r="Q70">
        <v>1</v>
      </c>
      <c r="R70">
        <f t="shared" si="34"/>
        <v>5.1375245933037608</v>
      </c>
      <c r="S70">
        <f t="shared" si="35"/>
        <v>111.42651241553476</v>
      </c>
      <c r="T70">
        <f t="shared" si="41"/>
        <v>0.34602076124567471</v>
      </c>
      <c r="W70">
        <v>201310.21350000001</v>
      </c>
      <c r="X70">
        <v>1</v>
      </c>
      <c r="Y70">
        <f t="shared" si="36"/>
        <v>0.72636549924856508</v>
      </c>
      <c r="Z70">
        <f t="shared" si="37"/>
        <v>58.048228279024649</v>
      </c>
      <c r="AA70">
        <f t="shared" si="38"/>
        <v>0.22172949002217296</v>
      </c>
      <c r="AF70" s="34"/>
    </row>
    <row r="71" spans="2:39" x14ac:dyDescent="0.35">
      <c r="B71">
        <v>376410.42979999998</v>
      </c>
      <c r="C71">
        <v>1</v>
      </c>
      <c r="D71" s="1">
        <f t="shared" si="30"/>
        <v>1.358160348700062</v>
      </c>
      <c r="E71">
        <f t="shared" si="31"/>
        <v>71.513425617509668</v>
      </c>
      <c r="F71">
        <f t="shared" si="39"/>
        <v>0.79365079365079361</v>
      </c>
      <c r="I71">
        <v>736031.84290000005</v>
      </c>
      <c r="J71">
        <v>2</v>
      </c>
      <c r="K71" s="34">
        <f t="shared" si="32"/>
        <v>2.6557427352333511</v>
      </c>
      <c r="L71">
        <f t="shared" si="33"/>
        <v>89.426431387676672</v>
      </c>
      <c r="M71">
        <f t="shared" si="40"/>
        <v>0.5089058524173028</v>
      </c>
      <c r="P71">
        <v>1438233.236</v>
      </c>
      <c r="Q71">
        <v>2</v>
      </c>
      <c r="R71">
        <f t="shared" si="34"/>
        <v>5.1894187798028408</v>
      </c>
      <c r="S71">
        <f t="shared" si="35"/>
        <v>111.80042967968193</v>
      </c>
      <c r="T71">
        <f t="shared" si="41"/>
        <v>0.69204152249134943</v>
      </c>
      <c r="W71">
        <v>205397.6263</v>
      </c>
      <c r="X71">
        <v>2</v>
      </c>
      <c r="Y71">
        <f t="shared" si="36"/>
        <v>0.74111366123939704</v>
      </c>
      <c r="Z71">
        <f t="shared" si="37"/>
        <v>58.438470303704399</v>
      </c>
      <c r="AA71">
        <f t="shared" si="38"/>
        <v>0.44345898004434592</v>
      </c>
      <c r="AF71" s="34"/>
    </row>
    <row r="72" spans="2:39" x14ac:dyDescent="0.35">
      <c r="B72">
        <v>380212.55530000001</v>
      </c>
      <c r="C72">
        <v>1</v>
      </c>
      <c r="D72" s="1">
        <f t="shared" si="30"/>
        <v>1.3718791399079069</v>
      </c>
      <c r="E72">
        <f t="shared" si="31"/>
        <v>71.753405351018358</v>
      </c>
      <c r="F72">
        <f t="shared" si="39"/>
        <v>0.79365079365079361</v>
      </c>
      <c r="I72">
        <v>750976.27069999999</v>
      </c>
      <c r="J72">
        <v>3</v>
      </c>
      <c r="K72" s="34">
        <f t="shared" si="32"/>
        <v>2.7096650701770328</v>
      </c>
      <c r="L72">
        <f t="shared" si="33"/>
        <v>90.027620302363829</v>
      </c>
      <c r="M72">
        <f t="shared" si="40"/>
        <v>0.76335877862595425</v>
      </c>
      <c r="P72">
        <v>1452760.845</v>
      </c>
      <c r="Q72">
        <v>1</v>
      </c>
      <c r="R72">
        <f t="shared" si="34"/>
        <v>5.2418371533205494</v>
      </c>
      <c r="S72">
        <f t="shared" si="35"/>
        <v>112.17560173287509</v>
      </c>
      <c r="T72">
        <f t="shared" si="41"/>
        <v>0.34602076124567471</v>
      </c>
      <c r="W72">
        <v>207472.3498</v>
      </c>
      <c r="X72">
        <v>2</v>
      </c>
      <c r="Y72">
        <f t="shared" si="36"/>
        <v>0.74859965782486204</v>
      </c>
      <c r="Z72">
        <f t="shared" si="37"/>
        <v>58.634574022963491</v>
      </c>
      <c r="AA72">
        <f t="shared" si="38"/>
        <v>0.44345898004434592</v>
      </c>
      <c r="AF72" s="34"/>
    </row>
    <row r="73" spans="2:39" x14ac:dyDescent="0.35">
      <c r="B73">
        <v>407924.78360000002</v>
      </c>
      <c r="C73">
        <v>2</v>
      </c>
      <c r="D73" s="1">
        <f t="shared" si="30"/>
        <v>1.4718701249376842</v>
      </c>
      <c r="E73">
        <f t="shared" si="31"/>
        <v>73.455964083209707</v>
      </c>
      <c r="F73">
        <f t="shared" si="39"/>
        <v>1.5873015873015872</v>
      </c>
      <c r="I73">
        <v>766224.13089999999</v>
      </c>
      <c r="J73">
        <v>3</v>
      </c>
      <c r="K73" s="34">
        <f t="shared" si="32"/>
        <v>2.7646822468720709</v>
      </c>
      <c r="L73">
        <f t="shared" si="33"/>
        <v>90.632850841432997</v>
      </c>
      <c r="M73">
        <f t="shared" si="40"/>
        <v>0.76335877862595425</v>
      </c>
      <c r="P73">
        <v>1467435.1969999999</v>
      </c>
      <c r="Q73">
        <v>3</v>
      </c>
      <c r="R73">
        <f t="shared" si="34"/>
        <v>5.2947850034634296</v>
      </c>
      <c r="S73">
        <f t="shared" si="35"/>
        <v>112.55203274860047</v>
      </c>
      <c r="T73">
        <f t="shared" si="41"/>
        <v>1.0380622837370241</v>
      </c>
      <c r="W73">
        <v>209568.0301</v>
      </c>
      <c r="X73">
        <v>1</v>
      </c>
      <c r="Y73">
        <f t="shared" si="36"/>
        <v>0.75616127052651905</v>
      </c>
      <c r="Z73">
        <f t="shared" si="37"/>
        <v>58.831335813041839</v>
      </c>
      <c r="AA73">
        <f t="shared" si="38"/>
        <v>0.22172949002217296</v>
      </c>
    </row>
    <row r="74" spans="2:39" x14ac:dyDescent="0.35">
      <c r="B74">
        <v>437656.84940000001</v>
      </c>
      <c r="C74">
        <v>1</v>
      </c>
      <c r="D74" s="1">
        <f t="shared" si="30"/>
        <v>1.579149067436586</v>
      </c>
      <c r="E74">
        <f t="shared" si="31"/>
        <v>75.198920981930016</v>
      </c>
      <c r="F74">
        <f t="shared" si="39"/>
        <v>0.79365079365079361</v>
      </c>
      <c r="I74">
        <v>781781.5845</v>
      </c>
      <c r="J74">
        <v>2</v>
      </c>
      <c r="K74" s="34">
        <f t="shared" si="32"/>
        <v>2.8208164953770551</v>
      </c>
      <c r="L74">
        <f t="shared" si="33"/>
        <v>91.242150179241079</v>
      </c>
      <c r="M74">
        <f t="shared" si="40"/>
        <v>0.5089058524173028</v>
      </c>
      <c r="P74">
        <v>1482257.774</v>
      </c>
      <c r="Q74">
        <v>1</v>
      </c>
      <c r="R74">
        <f t="shared" si="34"/>
        <v>5.3482676775690603</v>
      </c>
      <c r="S74">
        <f t="shared" si="35"/>
        <v>112.92972694536356</v>
      </c>
      <c r="T74">
        <f t="shared" si="41"/>
        <v>0.34602076124567471</v>
      </c>
      <c r="W74">
        <v>213823.11</v>
      </c>
      <c r="X74">
        <v>2</v>
      </c>
      <c r="Y74">
        <f t="shared" si="36"/>
        <v>0.77151440727090004</v>
      </c>
      <c r="Z74">
        <f t="shared" si="37"/>
        <v>59.226842448379045</v>
      </c>
      <c r="AA74">
        <f t="shared" si="38"/>
        <v>0.44345898004434592</v>
      </c>
    </row>
    <row r="75" spans="2:39" x14ac:dyDescent="0.35">
      <c r="B75">
        <v>451053.59210000001</v>
      </c>
      <c r="C75">
        <v>1</v>
      </c>
      <c r="D75" s="1">
        <f t="shared" si="30"/>
        <v>1.627487060479299</v>
      </c>
      <c r="E75">
        <f t="shared" si="31"/>
        <v>75.958506040099408</v>
      </c>
      <c r="F75">
        <f t="shared" si="39"/>
        <v>0.79365079365079361</v>
      </c>
      <c r="I75">
        <v>789678.36809999996</v>
      </c>
      <c r="J75">
        <v>1</v>
      </c>
      <c r="K75" s="34">
        <f t="shared" si="32"/>
        <v>2.8493095909947388</v>
      </c>
      <c r="L75">
        <f t="shared" si="33"/>
        <v>91.548334182830118</v>
      </c>
      <c r="M75">
        <f t="shared" si="40"/>
        <v>0.2544529262086514</v>
      </c>
      <c r="P75">
        <v>1497230.075</v>
      </c>
      <c r="Q75">
        <v>1</v>
      </c>
      <c r="R75">
        <f t="shared" si="34"/>
        <v>5.4022905843142501</v>
      </c>
      <c r="S75">
        <f t="shared" si="35"/>
        <v>113.30868860716947</v>
      </c>
      <c r="T75">
        <f t="shared" si="41"/>
        <v>0.34602076124567471</v>
      </c>
      <c r="W75">
        <v>215982.9394</v>
      </c>
      <c r="X75">
        <v>1</v>
      </c>
      <c r="Y75">
        <f t="shared" si="36"/>
        <v>0.77930748211368606</v>
      </c>
      <c r="Z75">
        <f t="shared" si="37"/>
        <v>59.425591731940827</v>
      </c>
      <c r="AA75">
        <f t="shared" si="38"/>
        <v>0.22172949002217296</v>
      </c>
    </row>
    <row r="76" spans="2:39" x14ac:dyDescent="0.35">
      <c r="B76">
        <v>474298.96049999999</v>
      </c>
      <c r="C76">
        <v>1</v>
      </c>
      <c r="D76" s="1">
        <f t="shared" si="30"/>
        <v>1.7113607662864951</v>
      </c>
      <c r="E76">
        <f t="shared" si="31"/>
        <v>77.241569551096205</v>
      </c>
      <c r="F76">
        <f t="shared" si="39"/>
        <v>0.79365079365079361</v>
      </c>
      <c r="I76">
        <v>797654.91729999997</v>
      </c>
      <c r="J76">
        <v>1</v>
      </c>
      <c r="K76" s="34">
        <f t="shared" si="32"/>
        <v>2.8780904960526872</v>
      </c>
      <c r="L76">
        <f t="shared" si="33"/>
        <v>91.855545661427911</v>
      </c>
      <c r="M76">
        <f t="shared" si="40"/>
        <v>0.2544529262086514</v>
      </c>
      <c r="P76">
        <v>1527629.91</v>
      </c>
      <c r="Q76">
        <v>1</v>
      </c>
      <c r="R76">
        <f t="shared" si="34"/>
        <v>5.5119789649628999</v>
      </c>
      <c r="S76">
        <f t="shared" si="35"/>
        <v>114.07043125904831</v>
      </c>
      <c r="T76">
        <f t="shared" si="41"/>
        <v>0.34602076124567471</v>
      </c>
      <c r="W76">
        <v>218164.5852</v>
      </c>
      <c r="X76">
        <v>1</v>
      </c>
      <c r="Y76">
        <f t="shared" si="36"/>
        <v>0.78717927467278803</v>
      </c>
      <c r="Z76">
        <f t="shared" si="37"/>
        <v>59.625007959064696</v>
      </c>
      <c r="AA76">
        <f t="shared" si="38"/>
        <v>0.22172949002217296</v>
      </c>
    </row>
    <row r="77" spans="2:39" x14ac:dyDescent="0.35">
      <c r="B77">
        <v>529742.76280000003</v>
      </c>
      <c r="C77">
        <v>1</v>
      </c>
      <c r="D77" s="1">
        <f t="shared" si="30"/>
        <v>1.9114125393073322</v>
      </c>
      <c r="E77">
        <f t="shared" si="31"/>
        <v>80.141114275801954</v>
      </c>
      <c r="F77">
        <f t="shared" si="39"/>
        <v>0.79365079365079361</v>
      </c>
      <c r="I77">
        <v>805712.03769999999</v>
      </c>
      <c r="J77">
        <v>1</v>
      </c>
      <c r="K77" s="34">
        <f t="shared" si="32"/>
        <v>2.9071621173087632</v>
      </c>
      <c r="L77">
        <f t="shared" si="33"/>
        <v>92.163788058592743</v>
      </c>
      <c r="M77">
        <f t="shared" si="40"/>
        <v>0.2544529262086514</v>
      </c>
      <c r="P77">
        <v>1558646.9850000001</v>
      </c>
      <c r="Q77">
        <v>1</v>
      </c>
      <c r="R77">
        <f t="shared" si="34"/>
        <v>5.6238944648071501</v>
      </c>
      <c r="S77">
        <f t="shared" si="35"/>
        <v>114.8372948992297</v>
      </c>
      <c r="T77">
        <f t="shared" si="41"/>
        <v>0.34602076124567471</v>
      </c>
      <c r="W77">
        <v>227113.77410000001</v>
      </c>
      <c r="X77">
        <v>2</v>
      </c>
      <c r="Y77">
        <f t="shared" si="36"/>
        <v>0.81946964856987914</v>
      </c>
      <c r="Z77">
        <f t="shared" si="37"/>
        <v>60.429387251987713</v>
      </c>
      <c r="AA77">
        <f t="shared" si="38"/>
        <v>0.44345898004434592</v>
      </c>
    </row>
    <row r="78" spans="2:39" x14ac:dyDescent="0.35">
      <c r="B78">
        <v>557043.43370000005</v>
      </c>
      <c r="C78">
        <v>1</v>
      </c>
      <c r="D78" s="1">
        <f t="shared" si="30"/>
        <v>2.0099185470420031</v>
      </c>
      <c r="E78">
        <f t="shared" si="31"/>
        <v>81.494828886571753</v>
      </c>
      <c r="F78">
        <f t="shared" si="39"/>
        <v>0.79365079365079361</v>
      </c>
      <c r="I78">
        <v>813850.54310000001</v>
      </c>
      <c r="J78">
        <v>1</v>
      </c>
      <c r="K78" s="34">
        <f t="shared" si="32"/>
        <v>2.9365273911079894</v>
      </c>
      <c r="L78">
        <f t="shared" si="33"/>
        <v>92.473064831898284</v>
      </c>
      <c r="M78">
        <f t="shared" si="40"/>
        <v>0.2544529262086514</v>
      </c>
      <c r="P78">
        <v>1622583.2390000001</v>
      </c>
      <c r="Q78">
        <v>1</v>
      </c>
      <c r="R78">
        <f t="shared" si="34"/>
        <v>5.8545886171274111</v>
      </c>
      <c r="S78">
        <f t="shared" si="35"/>
        <v>116.38652307494216</v>
      </c>
      <c r="T78">
        <f t="shared" si="41"/>
        <v>0.34602076124567471</v>
      </c>
      <c r="W78">
        <v>234065.76130000001</v>
      </c>
      <c r="X78">
        <v>1</v>
      </c>
      <c r="Y78">
        <f t="shared" si="36"/>
        <v>0.84455373926504718</v>
      </c>
      <c r="Z78">
        <f t="shared" si="37"/>
        <v>61.039785105134726</v>
      </c>
      <c r="AA78">
        <f t="shared" si="38"/>
        <v>0.22172949002217296</v>
      </c>
    </row>
    <row r="79" spans="2:39" x14ac:dyDescent="0.35">
      <c r="B79">
        <v>574094.61800000002</v>
      </c>
      <c r="C79">
        <v>1</v>
      </c>
      <c r="D79" s="1">
        <f t="shared" si="30"/>
        <v>2.0714424597214198</v>
      </c>
      <c r="E79">
        <f t="shared" si="31"/>
        <v>82.318008978836588</v>
      </c>
      <c r="F79">
        <f t="shared" si="39"/>
        <v>0.79365079365079361</v>
      </c>
      <c r="I79">
        <v>855792.91099999996</v>
      </c>
      <c r="J79">
        <v>2</v>
      </c>
      <c r="K79" s="34">
        <f t="shared" si="32"/>
        <v>3.0878634235410898</v>
      </c>
      <c r="L79">
        <f t="shared" si="33"/>
        <v>94.035086275653526</v>
      </c>
      <c r="M79">
        <f t="shared" si="40"/>
        <v>0.5089058524173028</v>
      </c>
      <c r="P79">
        <v>1655528.2509999999</v>
      </c>
      <c r="Q79">
        <v>2</v>
      </c>
      <c r="R79">
        <f t="shared" si="34"/>
        <v>5.9734604799756905</v>
      </c>
      <c r="S79">
        <f t="shared" si="35"/>
        <v>117.16895714867546</v>
      </c>
      <c r="T79">
        <f t="shared" si="41"/>
        <v>0.69204152249134943</v>
      </c>
      <c r="W79">
        <v>236430.0619</v>
      </c>
      <c r="X79">
        <v>1</v>
      </c>
      <c r="Y79">
        <f t="shared" si="36"/>
        <v>0.85308458504696105</v>
      </c>
      <c r="Z79">
        <f t="shared" si="37"/>
        <v>61.244618132269466</v>
      </c>
      <c r="AA79">
        <f t="shared" si="38"/>
        <v>0.22172949002217296</v>
      </c>
    </row>
    <row r="80" spans="2:39" x14ac:dyDescent="0.35">
      <c r="B80">
        <v>660831.52229999995</v>
      </c>
      <c r="C80">
        <v>1</v>
      </c>
      <c r="D80" s="1">
        <f t="shared" si="30"/>
        <v>2.3844056904476369</v>
      </c>
      <c r="E80">
        <f t="shared" si="31"/>
        <v>86.270824664777948</v>
      </c>
      <c r="F80">
        <f t="shared" si="39"/>
        <v>0.79365079365079361</v>
      </c>
      <c r="I80">
        <v>908986.67539999995</v>
      </c>
      <c r="J80">
        <v>3</v>
      </c>
      <c r="K80" s="34">
        <f t="shared" si="32"/>
        <v>3.279796632311526</v>
      </c>
      <c r="L80">
        <f t="shared" si="33"/>
        <v>95.944379424707463</v>
      </c>
      <c r="M80">
        <f t="shared" si="40"/>
        <v>0.76335877862595425</v>
      </c>
      <c r="P80">
        <v>1672250.7590000001</v>
      </c>
      <c r="Q80">
        <v>1</v>
      </c>
      <c r="R80">
        <f t="shared" si="34"/>
        <v>6.0337984661162105</v>
      </c>
      <c r="S80">
        <f t="shared" si="35"/>
        <v>117.56214452514176</v>
      </c>
      <c r="T80">
        <f t="shared" si="41"/>
        <v>0.34602076124567471</v>
      </c>
      <c r="W80">
        <v>238818.2444</v>
      </c>
      <c r="X80">
        <v>2</v>
      </c>
      <c r="Y80">
        <f t="shared" si="36"/>
        <v>0.86170160126163609</v>
      </c>
      <c r="Z80">
        <f t="shared" si="37"/>
        <v>61.450138530216051</v>
      </c>
      <c r="AA80">
        <f t="shared" si="38"/>
        <v>0.44345898004434592</v>
      </c>
    </row>
    <row r="81" spans="2:27" x14ac:dyDescent="0.35">
      <c r="B81">
        <v>674249.07900000003</v>
      </c>
      <c r="C81">
        <v>1</v>
      </c>
      <c r="D81" s="1">
        <f t="shared" si="30"/>
        <v>2.4328187843570102</v>
      </c>
      <c r="E81">
        <f t="shared" si="31"/>
        <v>86.850799317773649</v>
      </c>
      <c r="F81">
        <f t="shared" si="39"/>
        <v>0.79365079365079361</v>
      </c>
      <c r="I81">
        <v>936810.89580000006</v>
      </c>
      <c r="J81">
        <v>1</v>
      </c>
      <c r="K81" s="34">
        <f t="shared" si="32"/>
        <v>3.3801917061166025</v>
      </c>
      <c r="L81">
        <f t="shared" si="33"/>
        <v>96.913514569837233</v>
      </c>
      <c r="M81">
        <f t="shared" si="40"/>
        <v>0.2544529262086514</v>
      </c>
      <c r="P81">
        <v>1689142.1810000001</v>
      </c>
      <c r="Q81">
        <v>6</v>
      </c>
      <c r="R81">
        <f t="shared" si="34"/>
        <v>6.09474592606239</v>
      </c>
      <c r="S81">
        <f t="shared" si="35"/>
        <v>117.9566513269851</v>
      </c>
      <c r="T81">
        <f t="shared" si="41"/>
        <v>2.0761245674740483</v>
      </c>
      <c r="W81">
        <v>246128.50709999999</v>
      </c>
      <c r="X81">
        <v>1</v>
      </c>
      <c r="Y81">
        <f t="shared" si="36"/>
        <v>0.88807841803314891</v>
      </c>
      <c r="Z81">
        <f t="shared" si="37"/>
        <v>62.07084699247487</v>
      </c>
      <c r="AA81">
        <f t="shared" si="38"/>
        <v>0.22172949002217296</v>
      </c>
    </row>
    <row r="82" spans="2:27" x14ac:dyDescent="0.35">
      <c r="B82">
        <v>681059.67579999997</v>
      </c>
      <c r="C82">
        <v>1</v>
      </c>
      <c r="D82" s="1">
        <f t="shared" si="30"/>
        <v>2.4573927116248022</v>
      </c>
      <c r="E82">
        <f t="shared" si="31"/>
        <v>87.142247139175183</v>
      </c>
      <c r="F82">
        <f t="shared" si="39"/>
        <v>0.79365079365079361</v>
      </c>
      <c r="I82">
        <v>946273.63219999999</v>
      </c>
      <c r="J82">
        <v>1</v>
      </c>
      <c r="K82" s="34">
        <f t="shared" si="32"/>
        <v>3.414335056967718</v>
      </c>
      <c r="L82">
        <f t="shared" si="33"/>
        <v>97.23873014605141</v>
      </c>
      <c r="M82">
        <f t="shared" si="40"/>
        <v>0.2544529262086514</v>
      </c>
      <c r="P82">
        <v>1706204.223</v>
      </c>
      <c r="Q82">
        <v>3</v>
      </c>
      <c r="R82">
        <f t="shared" si="34"/>
        <v>6.1563090153863707</v>
      </c>
      <c r="S82">
        <f t="shared" si="35"/>
        <v>118.3524819772398</v>
      </c>
      <c r="T82">
        <f t="shared" si="41"/>
        <v>1.0380622837370241</v>
      </c>
      <c r="W82">
        <v>258812.91519999999</v>
      </c>
      <c r="X82">
        <v>1</v>
      </c>
      <c r="Y82">
        <f t="shared" si="36"/>
        <v>0.93384617249548796</v>
      </c>
      <c r="Z82">
        <f t="shared" si="37"/>
        <v>63.119325210939827</v>
      </c>
      <c r="AA82">
        <f t="shared" si="38"/>
        <v>0.22172949002217296</v>
      </c>
    </row>
    <row r="83" spans="2:27" x14ac:dyDescent="0.35">
      <c r="C83">
        <f>SUM(C2:C82)</f>
        <v>126</v>
      </c>
      <c r="D83" s="1"/>
      <c r="I83">
        <v>975239.21200000006</v>
      </c>
      <c r="J83">
        <v>1</v>
      </c>
      <c r="K83" s="34">
        <f t="shared" si="32"/>
        <v>3.5188483723462802</v>
      </c>
      <c r="L83">
        <f t="shared" si="33"/>
        <v>98.2209395402339</v>
      </c>
      <c r="M83">
        <f t="shared" si="40"/>
        <v>0.2544529262086514</v>
      </c>
      <c r="P83">
        <v>1723438.6089999999</v>
      </c>
      <c r="Q83">
        <v>2</v>
      </c>
      <c r="R83">
        <f t="shared" si="34"/>
        <v>6.2184939546077098</v>
      </c>
      <c r="S83">
        <f t="shared" si="35"/>
        <v>118.74964093150619</v>
      </c>
      <c r="T83">
        <f t="shared" si="41"/>
        <v>0.69204152249134943</v>
      </c>
      <c r="W83">
        <v>266735.21789999999</v>
      </c>
      <c r="X83">
        <v>2</v>
      </c>
      <c r="Y83">
        <f t="shared" si="36"/>
        <v>0.962431345874601</v>
      </c>
      <c r="Z83">
        <f t="shared" si="37"/>
        <v>63.756894151902138</v>
      </c>
      <c r="AA83">
        <f t="shared" si="38"/>
        <v>0.44345898004434592</v>
      </c>
    </row>
    <row r="84" spans="2:27" x14ac:dyDescent="0.35">
      <c r="B84" t="s">
        <v>13</v>
      </c>
      <c r="C84" s="35">
        <f>C83/0.00001038</f>
        <v>12138728.323699422</v>
      </c>
      <c r="D84" s="1"/>
      <c r="I84">
        <v>1015243.871</v>
      </c>
      <c r="J84">
        <v>1</v>
      </c>
      <c r="K84" s="34">
        <f t="shared" si="32"/>
        <v>3.6631927829034905</v>
      </c>
      <c r="L84">
        <f t="shared" si="33"/>
        <v>99.546002492200572</v>
      </c>
      <c r="M84">
        <f t="shared" si="40"/>
        <v>0.2544529262086514</v>
      </c>
      <c r="P84">
        <v>1758431.3940000001</v>
      </c>
      <c r="Q84">
        <v>1</v>
      </c>
      <c r="R84">
        <f t="shared" si="34"/>
        <v>6.3447545715168605</v>
      </c>
      <c r="S84">
        <f t="shared" si="35"/>
        <v>119.54796159706744</v>
      </c>
      <c r="T84">
        <f t="shared" si="41"/>
        <v>0.34602076124567471</v>
      </c>
      <c r="W84">
        <v>269429.51299999998</v>
      </c>
      <c r="X84">
        <v>1</v>
      </c>
      <c r="Y84">
        <f t="shared" si="36"/>
        <v>0.97215287451146992</v>
      </c>
      <c r="Z84">
        <f t="shared" si="37"/>
        <v>63.97084506222442</v>
      </c>
      <c r="AA84">
        <f t="shared" si="38"/>
        <v>0.22172949002217296</v>
      </c>
    </row>
    <row r="85" spans="2:27" x14ac:dyDescent="0.35">
      <c r="C85" t="s">
        <v>125</v>
      </c>
      <c r="D85" s="34">
        <f>AVERAGE(D2:D82)</f>
        <v>0.76625985696948329</v>
      </c>
      <c r="I85">
        <v>1035857.434</v>
      </c>
      <c r="J85">
        <v>1</v>
      </c>
      <c r="K85" s="34">
        <f t="shared" si="32"/>
        <v>3.7375704347844603</v>
      </c>
      <c r="L85">
        <f t="shared" si="33"/>
        <v>100.21522245775854</v>
      </c>
      <c r="M85">
        <f t="shared" si="40"/>
        <v>0.2544529262086514</v>
      </c>
      <c r="P85">
        <v>1776193.327</v>
      </c>
      <c r="Q85">
        <v>3</v>
      </c>
      <c r="R85">
        <f t="shared" si="34"/>
        <v>6.4088430005481305</v>
      </c>
      <c r="S85">
        <f t="shared" si="35"/>
        <v>119.94913225392538</v>
      </c>
      <c r="T85">
        <f t="shared" si="41"/>
        <v>1.0380622837370241</v>
      </c>
      <c r="W85">
        <v>272151.0233</v>
      </c>
      <c r="X85">
        <v>1</v>
      </c>
      <c r="Y85">
        <f t="shared" si="36"/>
        <v>0.98197260076082693</v>
      </c>
      <c r="Z85">
        <f t="shared" si="37"/>
        <v>64.185513941720984</v>
      </c>
      <c r="AA85">
        <f t="shared" si="38"/>
        <v>0.22172949002217296</v>
      </c>
    </row>
    <row r="86" spans="2:27" x14ac:dyDescent="0.35">
      <c r="E86" s="1"/>
      <c r="I86">
        <v>1046320.6409999999</v>
      </c>
      <c r="J86">
        <v>1</v>
      </c>
      <c r="K86" s="34">
        <f t="shared" si="32"/>
        <v>3.7753236736497899</v>
      </c>
      <c r="L86">
        <f t="shared" si="33"/>
        <v>100.55151769007323</v>
      </c>
      <c r="M86">
        <f t="shared" si="40"/>
        <v>0.2544529262086514</v>
      </c>
      <c r="P86">
        <v>1794134.6740000001</v>
      </c>
      <c r="Q86">
        <v>1</v>
      </c>
      <c r="R86">
        <f t="shared" si="34"/>
        <v>6.4735787893800598</v>
      </c>
      <c r="S86">
        <f t="shared" si="35"/>
        <v>120.35164914314204</v>
      </c>
      <c r="T86">
        <f t="shared" si="41"/>
        <v>0.34602076124567471</v>
      </c>
      <c r="W86">
        <v>277676.79139999999</v>
      </c>
      <c r="X86">
        <v>2</v>
      </c>
      <c r="Y86">
        <f t="shared" si="36"/>
        <v>1.0019106219615659</v>
      </c>
      <c r="Z86">
        <f t="shared" si="37"/>
        <v>64.617015215857165</v>
      </c>
      <c r="AA86">
        <f t="shared" si="38"/>
        <v>0.44345898004434592</v>
      </c>
    </row>
    <row r="87" spans="2:27" x14ac:dyDescent="0.35">
      <c r="I87">
        <v>1067565.1880000001</v>
      </c>
      <c r="J87">
        <v>1</v>
      </c>
      <c r="K87" s="34">
        <f t="shared" si="32"/>
        <v>3.8519780356897204</v>
      </c>
      <c r="L87">
        <f t="shared" si="33"/>
        <v>101.22749744351975</v>
      </c>
      <c r="M87">
        <f t="shared" si="40"/>
        <v>0.2544529262086514</v>
      </c>
      <c r="P87">
        <v>1812257.246</v>
      </c>
      <c r="Q87">
        <v>1</v>
      </c>
      <c r="R87">
        <f t="shared" si="34"/>
        <v>6.5389684724447408</v>
      </c>
      <c r="S87">
        <f t="shared" si="35"/>
        <v>120.755516754106</v>
      </c>
      <c r="T87">
        <f t="shared" si="41"/>
        <v>0.34602076124567471</v>
      </c>
      <c r="W87">
        <v>280481.60749999998</v>
      </c>
      <c r="X87">
        <v>1</v>
      </c>
      <c r="Y87">
        <f t="shared" si="36"/>
        <v>1.012030931365425</v>
      </c>
      <c r="Z87">
        <f t="shared" si="37"/>
        <v>64.833852464450672</v>
      </c>
      <c r="AA87">
        <f t="shared" si="38"/>
        <v>0.22172949002217296</v>
      </c>
    </row>
    <row r="88" spans="2:27" x14ac:dyDescent="0.35">
      <c r="D88" t="s">
        <v>126</v>
      </c>
      <c r="E88" s="1">
        <f>AVERAGE(E2:E82)</f>
        <v>56.365491461653633</v>
      </c>
      <c r="I88">
        <v>1078348.675</v>
      </c>
      <c r="J88">
        <v>1</v>
      </c>
      <c r="K88" s="34">
        <f t="shared" si="32"/>
        <v>3.8908869056482507</v>
      </c>
      <c r="L88">
        <f t="shared" si="33"/>
        <v>101.56718958605627</v>
      </c>
      <c r="M88">
        <f t="shared" si="40"/>
        <v>0.2544529262086514</v>
      </c>
      <c r="P88">
        <v>1830562.875</v>
      </c>
      <c r="Q88">
        <v>1</v>
      </c>
      <c r="R88">
        <f t="shared" si="34"/>
        <v>6.6050186599462499</v>
      </c>
      <c r="S88">
        <f t="shared" si="35"/>
        <v>121.16073965155807</v>
      </c>
      <c r="T88">
        <f t="shared" si="41"/>
        <v>0.34602076124567471</v>
      </c>
      <c r="W88">
        <v>294936.42709999997</v>
      </c>
      <c r="X88">
        <v>1</v>
      </c>
      <c r="Y88">
        <f t="shared" si="36"/>
        <v>1.0641866668979489</v>
      </c>
      <c r="Z88">
        <f t="shared" si="37"/>
        <v>65.929002366828172</v>
      </c>
      <c r="AA88">
        <f t="shared" si="38"/>
        <v>0.22172949002217296</v>
      </c>
    </row>
    <row r="89" spans="2:27" x14ac:dyDescent="0.35">
      <c r="I89">
        <v>1089241.0859999999</v>
      </c>
      <c r="J89">
        <v>1</v>
      </c>
      <c r="K89" s="34">
        <f t="shared" si="32"/>
        <v>3.9301887940943399</v>
      </c>
      <c r="L89">
        <f t="shared" si="33"/>
        <v>101.90802164013643</v>
      </c>
      <c r="M89">
        <f t="shared" si="40"/>
        <v>0.2544529262086514</v>
      </c>
      <c r="P89">
        <v>1867730.716</v>
      </c>
      <c r="Q89">
        <v>3</v>
      </c>
      <c r="R89">
        <f t="shared" si="34"/>
        <v>6.7391272921640404</v>
      </c>
      <c r="S89">
        <f t="shared" si="35"/>
        <v>121.97526944868353</v>
      </c>
      <c r="T89">
        <f t="shared" si="41"/>
        <v>1.0380622837370241</v>
      </c>
      <c r="W89">
        <v>297915.58289999998</v>
      </c>
      <c r="X89">
        <v>2</v>
      </c>
      <c r="Y89">
        <f t="shared" si="36"/>
        <v>1.074936027063951</v>
      </c>
      <c r="Z89">
        <f t="shared" si="37"/>
        <v>66.15024228575038</v>
      </c>
      <c r="AA89">
        <f t="shared" si="38"/>
        <v>0.44345898004434592</v>
      </c>
    </row>
    <row r="90" spans="2:27" x14ac:dyDescent="0.35">
      <c r="I90">
        <v>1111357.0919999999</v>
      </c>
      <c r="J90">
        <v>1</v>
      </c>
      <c r="K90" s="34">
        <f t="shared" si="32"/>
        <v>4.0099875457834795</v>
      </c>
      <c r="L90">
        <f t="shared" si="33"/>
        <v>102.59312079432935</v>
      </c>
      <c r="M90">
        <f t="shared" si="40"/>
        <v>0.2544529262086514</v>
      </c>
      <c r="P90">
        <v>1886596.683</v>
      </c>
      <c r="Q90">
        <v>3</v>
      </c>
      <c r="R90">
        <f t="shared" si="34"/>
        <v>6.8071992856337697</v>
      </c>
      <c r="S90">
        <f t="shared" si="35"/>
        <v>122.38458550480159</v>
      </c>
      <c r="T90">
        <f t="shared" si="41"/>
        <v>1.0380622837370241</v>
      </c>
      <c r="W90">
        <v>307034.82419999997</v>
      </c>
      <c r="X90">
        <v>1</v>
      </c>
      <c r="Y90">
        <f t="shared" si="36"/>
        <v>1.1078399823301979</v>
      </c>
      <c r="Z90">
        <f t="shared" si="37"/>
        <v>66.818426550248873</v>
      </c>
      <c r="AA90">
        <f t="shared" si="38"/>
        <v>0.22172949002217296</v>
      </c>
    </row>
    <row r="91" spans="2:27" x14ac:dyDescent="0.35">
      <c r="I91">
        <v>1122582.9210000001</v>
      </c>
      <c r="J91">
        <v>1</v>
      </c>
      <c r="K91" s="34">
        <f t="shared" si="32"/>
        <v>4.0504924697229905</v>
      </c>
      <c r="L91">
        <f t="shared" si="33"/>
        <v>102.93739558549332</v>
      </c>
      <c r="M91">
        <f t="shared" si="40"/>
        <v>0.2544529262086514</v>
      </c>
      <c r="P91">
        <v>1905653.2150000001</v>
      </c>
      <c r="Q91">
        <v>1</v>
      </c>
      <c r="R91">
        <f t="shared" si="34"/>
        <v>6.8759588738308501</v>
      </c>
      <c r="S91">
        <f t="shared" si="35"/>
        <v>122.79527510805923</v>
      </c>
      <c r="T91">
        <f t="shared" si="41"/>
        <v>0.34602076124567471</v>
      </c>
      <c r="W91">
        <v>316433.20689999999</v>
      </c>
      <c r="X91">
        <v>1</v>
      </c>
      <c r="Y91">
        <f t="shared" si="36"/>
        <v>1.1417511328045109</v>
      </c>
      <c r="Z91">
        <f t="shared" si="37"/>
        <v>67.493360153368641</v>
      </c>
      <c r="AA91">
        <f t="shared" si="38"/>
        <v>0.22172949002217296</v>
      </c>
    </row>
    <row r="92" spans="2:27" x14ac:dyDescent="0.35">
      <c r="I92">
        <v>1145375.9010000001</v>
      </c>
      <c r="J92">
        <v>1</v>
      </c>
      <c r="K92" s="34">
        <f t="shared" si="32"/>
        <v>4.1327338722291902</v>
      </c>
      <c r="L92">
        <f t="shared" si="33"/>
        <v>103.6294149240116</v>
      </c>
      <c r="M92">
        <f t="shared" si="40"/>
        <v>0.2544529262086514</v>
      </c>
      <c r="P92">
        <v>1924902.2379999999</v>
      </c>
      <c r="Q92">
        <v>1</v>
      </c>
      <c r="R92">
        <f t="shared" si="34"/>
        <v>6.9454130061292201</v>
      </c>
      <c r="S92">
        <f t="shared" si="35"/>
        <v>123.20734289129267</v>
      </c>
      <c r="T92">
        <f t="shared" si="41"/>
        <v>0.34602076124567471</v>
      </c>
      <c r="W92">
        <v>322858.08270000003</v>
      </c>
      <c r="X92">
        <v>1</v>
      </c>
      <c r="Y92">
        <f t="shared" si="36"/>
        <v>1.1649333054173132</v>
      </c>
      <c r="Z92">
        <f t="shared" si="37"/>
        <v>67.947099154029445</v>
      </c>
      <c r="AA92">
        <f t="shared" si="38"/>
        <v>0.22172949002217296</v>
      </c>
    </row>
    <row r="93" spans="2:27" x14ac:dyDescent="0.35">
      <c r="I93">
        <v>1156945.355</v>
      </c>
      <c r="J93">
        <v>1</v>
      </c>
      <c r="K93" s="34">
        <f t="shared" si="32"/>
        <v>4.1744786604574493</v>
      </c>
      <c r="L93">
        <f t="shared" si="33"/>
        <v>103.97716725841813</v>
      </c>
      <c r="M93">
        <f t="shared" si="40"/>
        <v>0.2544529262086514</v>
      </c>
      <c r="P93">
        <v>1944345.6950000001</v>
      </c>
      <c r="Q93">
        <v>1</v>
      </c>
      <c r="R93">
        <f t="shared" si="34"/>
        <v>7.0155686932420505</v>
      </c>
      <c r="S93">
        <f t="shared" si="35"/>
        <v>123.62079345039436</v>
      </c>
      <c r="T93">
        <f t="shared" si="41"/>
        <v>0.34602076124567471</v>
      </c>
      <c r="W93">
        <v>326119.27549999999</v>
      </c>
      <c r="X93">
        <v>1</v>
      </c>
      <c r="Y93">
        <f t="shared" si="36"/>
        <v>1.176700308666345</v>
      </c>
      <c r="Z93">
        <f t="shared" si="37"/>
        <v>68.175111265912037</v>
      </c>
      <c r="AA93">
        <f t="shared" si="38"/>
        <v>0.22172949002217296</v>
      </c>
    </row>
    <row r="94" spans="2:27" x14ac:dyDescent="0.35">
      <c r="I94">
        <v>1168631.672</v>
      </c>
      <c r="J94">
        <v>4</v>
      </c>
      <c r="K94" s="34">
        <f t="shared" si="32"/>
        <v>4.2166451125936799</v>
      </c>
      <c r="L94">
        <f t="shared" si="33"/>
        <v>104.3260865505124</v>
      </c>
      <c r="M94">
        <f t="shared" si="40"/>
        <v>1.0178117048346056</v>
      </c>
      <c r="P94">
        <v>1963985.55</v>
      </c>
      <c r="Q94">
        <v>2</v>
      </c>
      <c r="R94">
        <f t="shared" si="34"/>
        <v>7.0864330216545008</v>
      </c>
      <c r="S94">
        <f t="shared" si="35"/>
        <v>124.03563142617527</v>
      </c>
      <c r="T94">
        <f t="shared" si="41"/>
        <v>0.69204152249134943</v>
      </c>
      <c r="W94">
        <v>329413.40960000001</v>
      </c>
      <c r="X94">
        <v>1</v>
      </c>
      <c r="Y94">
        <f t="shared" si="36"/>
        <v>1.1885861703846241</v>
      </c>
      <c r="Z94">
        <f t="shared" si="37"/>
        <v>68.40388852195656</v>
      </c>
      <c r="AA94">
        <f t="shared" si="38"/>
        <v>0.22172949002217296</v>
      </c>
    </row>
    <row r="95" spans="2:27" x14ac:dyDescent="0.35">
      <c r="D95" s="34"/>
      <c r="I95">
        <v>1192359.628</v>
      </c>
      <c r="J95">
        <v>1</v>
      </c>
      <c r="K95" s="34">
        <f t="shared" si="32"/>
        <v>4.3022600861533205</v>
      </c>
      <c r="L95">
        <f t="shared" si="33"/>
        <v>105.02744166575231</v>
      </c>
      <c r="M95">
        <f t="shared" si="40"/>
        <v>0.2544529262086514</v>
      </c>
      <c r="P95">
        <v>1983823.7879999999</v>
      </c>
      <c r="Q95">
        <v>1</v>
      </c>
      <c r="R95">
        <f t="shared" si="34"/>
        <v>7.1580131536237204</v>
      </c>
      <c r="S95">
        <f t="shared" si="35"/>
        <v>124.4518614993007</v>
      </c>
      <c r="T95">
        <f t="shared" si="41"/>
        <v>0.34602076124567471</v>
      </c>
      <c r="W95">
        <v>339496.80420000001</v>
      </c>
      <c r="X95">
        <v>1</v>
      </c>
      <c r="Y95">
        <f t="shared" si="36"/>
        <v>1.224968973946398</v>
      </c>
      <c r="Z95">
        <f t="shared" si="37"/>
        <v>69.094836892155655</v>
      </c>
      <c r="AA95">
        <f t="shared" si="38"/>
        <v>0.22172949002217296</v>
      </c>
    </row>
    <row r="96" spans="2:27" x14ac:dyDescent="0.35">
      <c r="D96" s="34"/>
      <c r="I96">
        <v>1204403.665</v>
      </c>
      <c r="J96">
        <v>1</v>
      </c>
      <c r="K96" s="34">
        <f t="shared" si="32"/>
        <v>4.3457172600163503</v>
      </c>
      <c r="L96">
        <f t="shared" si="33"/>
        <v>105.37988539691825</v>
      </c>
      <c r="M96">
        <f t="shared" si="40"/>
        <v>0.2544529262086514</v>
      </c>
      <c r="P96">
        <v>2003862.412</v>
      </c>
      <c r="Q96">
        <v>1</v>
      </c>
      <c r="R96">
        <f t="shared" si="34"/>
        <v>7.2303163163542798</v>
      </c>
      <c r="S96">
        <f t="shared" si="35"/>
        <v>124.86948832305335</v>
      </c>
      <c r="T96">
        <f t="shared" si="41"/>
        <v>0.34602076124567471</v>
      </c>
      <c r="W96">
        <v>346389.9645</v>
      </c>
      <c r="X96">
        <v>1</v>
      </c>
      <c r="Y96">
        <f t="shared" si="36"/>
        <v>1.2498408060092552</v>
      </c>
      <c r="Z96">
        <f t="shared" si="37"/>
        <v>69.559342177222518</v>
      </c>
      <c r="AA96">
        <f t="shared" si="38"/>
        <v>0.22172949002217296</v>
      </c>
    </row>
    <row r="97" spans="4:27" x14ac:dyDescent="0.35">
      <c r="D97" s="34"/>
      <c r="I97">
        <v>1216569.358</v>
      </c>
      <c r="J97">
        <v>1</v>
      </c>
      <c r="K97" s="34">
        <f t="shared" si="32"/>
        <v>4.3896133918420199</v>
      </c>
      <c r="L97">
        <f t="shared" si="33"/>
        <v>105.73351180674949</v>
      </c>
      <c r="M97">
        <f t="shared" si="40"/>
        <v>0.2544529262086514</v>
      </c>
      <c r="P97">
        <v>2024103.446</v>
      </c>
      <c r="Q97">
        <v>1</v>
      </c>
      <c r="R97">
        <f t="shared" si="34"/>
        <v>7.3033498128227405</v>
      </c>
      <c r="S97">
        <f t="shared" si="35"/>
        <v>125.28851658253491</v>
      </c>
      <c r="T97">
        <f t="shared" si="41"/>
        <v>0.34602076124567471</v>
      </c>
      <c r="W97">
        <v>406819.89899999998</v>
      </c>
      <c r="X97">
        <v>1</v>
      </c>
      <c r="Y97">
        <f t="shared" si="36"/>
        <v>1.46788349137281</v>
      </c>
      <c r="Z97">
        <f t="shared" si="37"/>
        <v>73.38958440338466</v>
      </c>
      <c r="AA97">
        <f t="shared" si="38"/>
        <v>0.22172949002217296</v>
      </c>
    </row>
    <row r="98" spans="4:27" x14ac:dyDescent="0.35">
      <c r="D98" s="34"/>
      <c r="I98">
        <v>1228857.9380000001</v>
      </c>
      <c r="J98">
        <v>1</v>
      </c>
      <c r="K98" s="34">
        <f t="shared" ref="K98:K104" si="42">(I98*0.00000000360819)*1000</f>
        <v>4.433952923312221</v>
      </c>
      <c r="L98">
        <f t="shared" ref="L98:L104" si="43">((1.92*(K98/7130000000000000))^(1/3))*10000000</f>
        <v>106.08832492627391</v>
      </c>
      <c r="M98">
        <f t="shared" si="40"/>
        <v>0.2544529262086514</v>
      </c>
      <c r="P98">
        <v>2044548.936</v>
      </c>
      <c r="Q98">
        <v>1</v>
      </c>
      <c r="R98">
        <f t="shared" ref="R98:R129" si="44">(P98*0.00000000360819)*1000</f>
        <v>7.3771210253858408</v>
      </c>
      <c r="S98">
        <f t="shared" ref="S98:S129" si="45">((1.92*(R98/7130000000000000))^(1/3))*10000000</f>
        <v>125.70895101048993</v>
      </c>
      <c r="T98">
        <f t="shared" si="41"/>
        <v>0.34602076124567471</v>
      </c>
      <c r="W98">
        <v>410929.19089999999</v>
      </c>
      <c r="X98">
        <v>1</v>
      </c>
      <c r="Y98">
        <f t="shared" si="36"/>
        <v>1.4827105973134709</v>
      </c>
      <c r="Z98">
        <f t="shared" ref="Z98" si="46">((1.92*(Y98/7130000000000000))^(1/3))*10000000</f>
        <v>73.635860021755448</v>
      </c>
      <c r="AA98">
        <f t="shared" si="38"/>
        <v>0.22172949002217296</v>
      </c>
    </row>
    <row r="99" spans="4:27" x14ac:dyDescent="0.35">
      <c r="I99">
        <v>1253808.7320000001</v>
      </c>
      <c r="J99">
        <v>1</v>
      </c>
      <c r="K99" s="34">
        <f t="shared" si="42"/>
        <v>4.5239801287150803</v>
      </c>
      <c r="L99">
        <f t="shared" si="43"/>
        <v>106.8015271024238</v>
      </c>
      <c r="M99">
        <f t="shared" si="40"/>
        <v>0.2544529262086514</v>
      </c>
      <c r="P99">
        <v>2065200.9450000001</v>
      </c>
      <c r="Q99">
        <v>1</v>
      </c>
      <c r="R99">
        <f t="shared" si="44"/>
        <v>7.4516373977395505</v>
      </c>
      <c r="S99">
        <f t="shared" si="45"/>
        <v>126.13079628030103</v>
      </c>
      <c r="T99">
        <f t="shared" si="41"/>
        <v>0.34602076124567471</v>
      </c>
      <c r="X99">
        <f>SUM(X2:X98)</f>
        <v>451</v>
      </c>
    </row>
    <row r="100" spans="4:27" x14ac:dyDescent="0.35">
      <c r="I100">
        <v>1279266.128</v>
      </c>
      <c r="J100">
        <v>1</v>
      </c>
      <c r="K100" s="34">
        <f t="shared" si="42"/>
        <v>4.6158352503883195</v>
      </c>
      <c r="L100">
        <f t="shared" si="43"/>
        <v>107.51952393230225</v>
      </c>
      <c r="M100">
        <f t="shared" si="40"/>
        <v>0.2544529262086514</v>
      </c>
      <c r="P100">
        <v>2107132.89</v>
      </c>
      <c r="Q100">
        <v>1</v>
      </c>
      <c r="R100">
        <f t="shared" si="44"/>
        <v>7.6029358223691004</v>
      </c>
      <c r="S100">
        <f t="shared" si="45"/>
        <v>126.97873839514047</v>
      </c>
      <c r="T100">
        <f t="shared" si="41"/>
        <v>0.34602076124567471</v>
      </c>
      <c r="W100" t="s">
        <v>13</v>
      </c>
      <c r="X100" s="35">
        <f>X99/0.00001038</f>
        <v>43448940.269749515</v>
      </c>
    </row>
    <row r="101" spans="4:27" x14ac:dyDescent="0.35">
      <c r="I101">
        <v>1331742.0789999999</v>
      </c>
      <c r="J101">
        <v>1</v>
      </c>
      <c r="K101" s="34">
        <f t="shared" si="42"/>
        <v>4.8051784520270102</v>
      </c>
      <c r="L101">
        <f t="shared" si="43"/>
        <v>108.97003069915476</v>
      </c>
      <c r="M101">
        <f t="shared" si="40"/>
        <v>0.2544529262086514</v>
      </c>
      <c r="P101">
        <v>2128417.06</v>
      </c>
      <c r="Q101">
        <v>2</v>
      </c>
      <c r="R101">
        <f t="shared" si="44"/>
        <v>7.6797331517214005</v>
      </c>
      <c r="S101">
        <f t="shared" si="45"/>
        <v>127.40484472554012</v>
      </c>
      <c r="T101">
        <f t="shared" si="41"/>
        <v>0.69204152249134943</v>
      </c>
      <c r="X101" t="s">
        <v>125</v>
      </c>
      <c r="Y101" s="34">
        <f>AVERAGE(Y2:Y98)</f>
        <v>0.54883747836777108</v>
      </c>
    </row>
    <row r="102" spans="4:27" x14ac:dyDescent="0.35">
      <c r="I102">
        <v>1358781.838</v>
      </c>
      <c r="J102">
        <v>1</v>
      </c>
      <c r="K102" s="34">
        <f t="shared" si="42"/>
        <v>4.9027430400532204</v>
      </c>
      <c r="L102">
        <f t="shared" si="43"/>
        <v>109.70260578300235</v>
      </c>
      <c r="M102">
        <f t="shared" si="40"/>
        <v>0.2544529262086514</v>
      </c>
      <c r="P102">
        <v>2171632.548</v>
      </c>
      <c r="Q102">
        <v>3</v>
      </c>
      <c r="R102">
        <f t="shared" si="44"/>
        <v>7.8356628433681204</v>
      </c>
      <c r="S102">
        <f t="shared" si="45"/>
        <v>128.26135190803092</v>
      </c>
      <c r="T102">
        <f t="shared" si="41"/>
        <v>1.0380622837370241</v>
      </c>
      <c r="Y102" t="s">
        <v>128</v>
      </c>
      <c r="Z102" s="1">
        <f>AVERAGE(Z2:Z98)</f>
        <v>50.585360526500722</v>
      </c>
    </row>
    <row r="103" spans="4:27" x14ac:dyDescent="0.35">
      <c r="I103">
        <v>1386370.6129999999</v>
      </c>
      <c r="J103">
        <v>2</v>
      </c>
      <c r="K103" s="34">
        <f t="shared" si="42"/>
        <v>5.0022885821204692</v>
      </c>
      <c r="L103">
        <f t="shared" si="43"/>
        <v>110.44010574745079</v>
      </c>
      <c r="M103">
        <f t="shared" si="40"/>
        <v>0.5089058524173028</v>
      </c>
      <c r="P103">
        <v>2215725.4849999999</v>
      </c>
      <c r="Q103">
        <v>2</v>
      </c>
      <c r="R103">
        <f t="shared" si="44"/>
        <v>7.9947585377221495</v>
      </c>
      <c r="S103">
        <f t="shared" si="45"/>
        <v>129.12361714009339</v>
      </c>
      <c r="T103">
        <f t="shared" si="41"/>
        <v>0.69204152249134943</v>
      </c>
    </row>
    <row r="104" spans="4:27" x14ac:dyDescent="0.35">
      <c r="I104">
        <v>1414519.5519999999</v>
      </c>
      <c r="J104">
        <v>1</v>
      </c>
      <c r="K104" s="34">
        <f t="shared" si="42"/>
        <v>5.1038553023308797</v>
      </c>
      <c r="L104">
        <f t="shared" si="43"/>
        <v>111.1825637212329</v>
      </c>
      <c r="M104">
        <f t="shared" si="40"/>
        <v>0.2544529262086514</v>
      </c>
      <c r="P104">
        <v>2260713.6880000001</v>
      </c>
      <c r="Q104">
        <v>2</v>
      </c>
      <c r="R104">
        <f t="shared" si="44"/>
        <v>8.1570845219047214</v>
      </c>
      <c r="S104">
        <f t="shared" si="45"/>
        <v>129.99167915531902</v>
      </c>
      <c r="T104">
        <f t="shared" si="41"/>
        <v>0.69204152249134943</v>
      </c>
      <c r="Z104" s="1"/>
    </row>
    <row r="105" spans="4:27" x14ac:dyDescent="0.35">
      <c r="J105">
        <f>SUM(J2:J104)</f>
        <v>393</v>
      </c>
      <c r="P105">
        <v>2306615.3330000001</v>
      </c>
      <c r="Q105">
        <v>2</v>
      </c>
      <c r="R105">
        <f t="shared" si="44"/>
        <v>8.322706378377271</v>
      </c>
      <c r="S105">
        <f t="shared" si="45"/>
        <v>130.86557689460219</v>
      </c>
      <c r="T105">
        <f t="shared" si="41"/>
        <v>0.69204152249134943</v>
      </c>
    </row>
    <row r="106" spans="4:27" x14ac:dyDescent="0.35">
      <c r="I106" t="s">
        <v>13</v>
      </c>
      <c r="J106" s="35">
        <f>J105/0.00001038</f>
        <v>37861271.676300578</v>
      </c>
      <c r="P106">
        <v>2329914.4780000001</v>
      </c>
      <c r="Q106">
        <v>2</v>
      </c>
      <c r="R106">
        <f t="shared" si="44"/>
        <v>8.4067741203748199</v>
      </c>
      <c r="S106">
        <f t="shared" si="45"/>
        <v>131.30472642123547</v>
      </c>
      <c r="T106">
        <f t="shared" si="41"/>
        <v>0.69204152249134943</v>
      </c>
    </row>
    <row r="107" spans="4:27" x14ac:dyDescent="0.35">
      <c r="J107" t="s">
        <v>125</v>
      </c>
      <c r="K107" s="1">
        <f>AVERAGE(K2:K104)</f>
        <v>2.2980595272664104</v>
      </c>
      <c r="P107">
        <v>2425488.398</v>
      </c>
      <c r="Q107">
        <v>1</v>
      </c>
      <c r="R107">
        <f t="shared" si="44"/>
        <v>8.7516229827796206</v>
      </c>
      <c r="S107">
        <f t="shared" si="45"/>
        <v>133.0761107070087</v>
      </c>
      <c r="T107">
        <f t="shared" si="41"/>
        <v>0.34602076124567471</v>
      </c>
    </row>
    <row r="108" spans="4:27" x14ac:dyDescent="0.35">
      <c r="L108" s="1"/>
      <c r="P108">
        <v>2449988.281</v>
      </c>
      <c r="Q108">
        <v>2</v>
      </c>
      <c r="R108">
        <f t="shared" si="44"/>
        <v>8.8400232156213896</v>
      </c>
      <c r="S108">
        <f t="shared" si="45"/>
        <v>133.52267818724852</v>
      </c>
      <c r="T108">
        <f t="shared" si="41"/>
        <v>0.69204152249134943</v>
      </c>
      <c r="Y108" s="34"/>
    </row>
    <row r="109" spans="4:27" x14ac:dyDescent="0.35">
      <c r="P109">
        <v>2474735.6370000001</v>
      </c>
      <c r="Q109">
        <v>1</v>
      </c>
      <c r="R109">
        <f t="shared" si="44"/>
        <v>8.9293163780670302</v>
      </c>
      <c r="S109">
        <f t="shared" si="45"/>
        <v>133.97074421708041</v>
      </c>
      <c r="T109">
        <f t="shared" si="41"/>
        <v>0.34602076124567471</v>
      </c>
      <c r="Y109" s="34"/>
    </row>
    <row r="110" spans="4:27" x14ac:dyDescent="0.35">
      <c r="K110" t="s">
        <v>127</v>
      </c>
      <c r="L110" s="1">
        <f>AVERAGE(L2:L104)</f>
        <v>82.365600927643328</v>
      </c>
      <c r="P110">
        <v>2499732.9670000002</v>
      </c>
      <c r="Q110">
        <v>1</v>
      </c>
      <c r="R110">
        <f t="shared" si="44"/>
        <v>9.0195114941997314</v>
      </c>
      <c r="S110">
        <f t="shared" si="45"/>
        <v>134.42031384818131</v>
      </c>
      <c r="T110">
        <f t="shared" si="41"/>
        <v>0.34602076124567471</v>
      </c>
      <c r="Y110" s="34"/>
    </row>
    <row r="111" spans="4:27" x14ac:dyDescent="0.35">
      <c r="P111">
        <v>2550487.6719999998</v>
      </c>
      <c r="Q111">
        <v>1</v>
      </c>
      <c r="R111">
        <f t="shared" si="44"/>
        <v>9.2026441132336796</v>
      </c>
      <c r="S111">
        <f t="shared" si="45"/>
        <v>135.32398406957637</v>
      </c>
      <c r="T111">
        <f t="shared" si="41"/>
        <v>0.34602076124567471</v>
      </c>
      <c r="Y111" s="34"/>
    </row>
    <row r="112" spans="4:27" x14ac:dyDescent="0.35">
      <c r="P112">
        <v>2576250.173</v>
      </c>
      <c r="Q112">
        <v>1</v>
      </c>
      <c r="R112">
        <f t="shared" si="44"/>
        <v>9.295600111716869</v>
      </c>
      <c r="S112">
        <f t="shared" si="45"/>
        <v>135.77809478911271</v>
      </c>
      <c r="T112">
        <f t="shared" si="41"/>
        <v>0.34602076124567471</v>
      </c>
    </row>
    <row r="113" spans="11:20" x14ac:dyDescent="0.35">
      <c r="P113">
        <v>2681928.872</v>
      </c>
      <c r="Q113">
        <v>1</v>
      </c>
      <c r="R113">
        <f t="shared" si="44"/>
        <v>9.6769089366616807</v>
      </c>
      <c r="S113">
        <f t="shared" si="45"/>
        <v>137.6098276809507</v>
      </c>
      <c r="T113">
        <f t="shared" si="41"/>
        <v>0.34602076124567471</v>
      </c>
    </row>
    <row r="114" spans="11:20" x14ac:dyDescent="0.35">
      <c r="K114" s="34"/>
      <c r="P114">
        <v>2848630.2910000002</v>
      </c>
      <c r="Q114">
        <v>2</v>
      </c>
      <c r="R114">
        <f t="shared" si="44"/>
        <v>10.278399329683293</v>
      </c>
      <c r="S114">
        <f t="shared" si="45"/>
        <v>140.40386458549904</v>
      </c>
      <c r="T114">
        <f t="shared" si="41"/>
        <v>0.69204152249134943</v>
      </c>
    </row>
    <row r="115" spans="11:20" x14ac:dyDescent="0.35">
      <c r="K115" s="34"/>
      <c r="P115">
        <v>2906469.0240000002</v>
      </c>
      <c r="Q115">
        <v>1</v>
      </c>
      <c r="R115">
        <f t="shared" si="44"/>
        <v>10.48709246770656</v>
      </c>
      <c r="S115">
        <f t="shared" si="45"/>
        <v>141.34776053135158</v>
      </c>
      <c r="T115">
        <f t="shared" si="41"/>
        <v>0.34602076124567471</v>
      </c>
    </row>
    <row r="116" spans="11:20" x14ac:dyDescent="0.35">
      <c r="K116" s="34"/>
      <c r="P116">
        <v>2995436.483</v>
      </c>
      <c r="Q116">
        <v>2</v>
      </c>
      <c r="R116">
        <f t="shared" si="44"/>
        <v>10.808103963595771</v>
      </c>
      <c r="S116">
        <f t="shared" si="45"/>
        <v>142.77551568853571</v>
      </c>
      <c r="T116">
        <f t="shared" si="41"/>
        <v>0.69204152249134943</v>
      </c>
    </row>
    <row r="117" spans="11:20" x14ac:dyDescent="0.35">
      <c r="K117" s="34"/>
      <c r="P117">
        <v>3181624.6850000001</v>
      </c>
      <c r="Q117">
        <v>1</v>
      </c>
      <c r="R117">
        <f t="shared" si="44"/>
        <v>11.47990637217015</v>
      </c>
      <c r="S117">
        <f t="shared" si="45"/>
        <v>145.67443699703767</v>
      </c>
      <c r="T117">
        <f t="shared" si="41"/>
        <v>0.34602076124567471</v>
      </c>
    </row>
    <row r="118" spans="11:20" x14ac:dyDescent="0.35">
      <c r="P118">
        <v>3213762.3080000002</v>
      </c>
      <c r="Q118">
        <v>2</v>
      </c>
      <c r="R118">
        <f t="shared" si="44"/>
        <v>11.595865022102522</v>
      </c>
      <c r="S118">
        <f t="shared" si="45"/>
        <v>146.16328105213199</v>
      </c>
      <c r="T118">
        <f t="shared" si="41"/>
        <v>0.69204152249134943</v>
      </c>
    </row>
    <row r="119" spans="11:20" x14ac:dyDescent="0.35">
      <c r="P119">
        <v>3279014.7</v>
      </c>
      <c r="Q119">
        <v>3</v>
      </c>
      <c r="R119">
        <f t="shared" si="44"/>
        <v>11.831308050393002</v>
      </c>
      <c r="S119">
        <f t="shared" si="45"/>
        <v>147.14589594728142</v>
      </c>
      <c r="T119">
        <f t="shared" si="41"/>
        <v>1.0380622837370241</v>
      </c>
    </row>
    <row r="120" spans="11:20" x14ac:dyDescent="0.35">
      <c r="P120">
        <v>3312136.0610000002</v>
      </c>
      <c r="Q120">
        <v>3</v>
      </c>
      <c r="R120">
        <f t="shared" si="44"/>
        <v>11.950816213939591</v>
      </c>
      <c r="S120">
        <f t="shared" si="45"/>
        <v>147.63967782817352</v>
      </c>
      <c r="T120">
        <f t="shared" si="41"/>
        <v>1.0380622837370241</v>
      </c>
    </row>
    <row r="121" spans="11:20" x14ac:dyDescent="0.35">
      <c r="P121">
        <v>3345591.9810000001</v>
      </c>
      <c r="Q121">
        <v>1</v>
      </c>
      <c r="R121">
        <f t="shared" si="44"/>
        <v>12.071531529924391</v>
      </c>
      <c r="S121">
        <f t="shared" si="45"/>
        <v>148.13511670464132</v>
      </c>
      <c r="T121">
        <f t="shared" si="41"/>
        <v>0.34602076124567471</v>
      </c>
    </row>
    <row r="122" spans="11:20" x14ac:dyDescent="0.35">
      <c r="P122">
        <v>3379385.8390000002</v>
      </c>
      <c r="Q122">
        <v>1</v>
      </c>
      <c r="R122">
        <f t="shared" si="44"/>
        <v>12.193466190421411</v>
      </c>
      <c r="S122">
        <f t="shared" si="45"/>
        <v>148.63221813152649</v>
      </c>
      <c r="T122">
        <f t="shared" si="41"/>
        <v>0.34602076124567471</v>
      </c>
    </row>
    <row r="123" spans="11:20" x14ac:dyDescent="0.35">
      <c r="P123">
        <v>3448001.06</v>
      </c>
      <c r="Q123">
        <v>1</v>
      </c>
      <c r="R123">
        <f t="shared" si="44"/>
        <v>12.441042944681401</v>
      </c>
      <c r="S123">
        <f t="shared" si="45"/>
        <v>149.63143100758759</v>
      </c>
      <c r="T123">
        <f t="shared" si="41"/>
        <v>0.34602076124567471</v>
      </c>
    </row>
    <row r="124" spans="11:20" x14ac:dyDescent="0.35">
      <c r="P124">
        <v>3625696.253</v>
      </c>
      <c r="Q124">
        <v>1</v>
      </c>
      <c r="R124">
        <f t="shared" si="44"/>
        <v>13.082200963112072</v>
      </c>
      <c r="S124">
        <f t="shared" si="45"/>
        <v>152.15895083054053</v>
      </c>
      <c r="T124">
        <f t="shared" si="41"/>
        <v>0.34602076124567471</v>
      </c>
    </row>
    <row r="125" spans="11:20" x14ac:dyDescent="0.35">
      <c r="P125">
        <v>3662319.4470000002</v>
      </c>
      <c r="Q125">
        <v>1</v>
      </c>
      <c r="R125">
        <f t="shared" si="44"/>
        <v>13.21434440547093</v>
      </c>
      <c r="S125">
        <f t="shared" si="45"/>
        <v>152.66955515688375</v>
      </c>
      <c r="T125">
        <f t="shared" si="41"/>
        <v>0.34602076124567471</v>
      </c>
    </row>
    <row r="126" spans="11:20" x14ac:dyDescent="0.35">
      <c r="P126">
        <v>3774423.602</v>
      </c>
      <c r="Q126">
        <v>1</v>
      </c>
      <c r="R126">
        <f t="shared" si="44"/>
        <v>13.618837496500381</v>
      </c>
      <c r="S126">
        <f t="shared" si="45"/>
        <v>154.21167186998363</v>
      </c>
      <c r="T126">
        <f t="shared" si="41"/>
        <v>0.34602076124567471</v>
      </c>
    </row>
    <row r="127" spans="11:20" x14ac:dyDescent="0.35">
      <c r="P127">
        <v>3889959.2829999998</v>
      </c>
      <c r="Q127">
        <v>1</v>
      </c>
      <c r="R127">
        <f t="shared" si="44"/>
        <v>14.035712185327769</v>
      </c>
      <c r="S127">
        <f t="shared" si="45"/>
        <v>155.76936552985325</v>
      </c>
      <c r="T127">
        <f t="shared" si="41"/>
        <v>0.34602076124567471</v>
      </c>
    </row>
    <row r="128" spans="11:20" x14ac:dyDescent="0.35">
      <c r="P128">
        <v>3929251.801</v>
      </c>
      <c r="Q128">
        <v>1</v>
      </c>
      <c r="R128">
        <f t="shared" si="44"/>
        <v>14.17748705585019</v>
      </c>
      <c r="S128">
        <f t="shared" si="45"/>
        <v>156.29208543902956</v>
      </c>
      <c r="T128">
        <f t="shared" si="41"/>
        <v>0.34602076124567471</v>
      </c>
    </row>
    <row r="129" spans="16:20" x14ac:dyDescent="0.35">
      <c r="P129">
        <v>4009031.5279999999</v>
      </c>
      <c r="Q129">
        <v>1</v>
      </c>
      <c r="R129">
        <f t="shared" si="44"/>
        <v>14.46534746901432</v>
      </c>
      <c r="S129">
        <f t="shared" si="45"/>
        <v>157.3427934589281</v>
      </c>
      <c r="T129">
        <f t="shared" si="41"/>
        <v>0.34602076124567471</v>
      </c>
    </row>
    <row r="130" spans="16:20" x14ac:dyDescent="0.35">
      <c r="P130">
        <v>4049526.7960000001</v>
      </c>
      <c r="Q130">
        <v>1</v>
      </c>
      <c r="R130">
        <f t="shared" ref="R130:R163" si="47">(P130*0.00000000360819)*1000</f>
        <v>14.61146209005924</v>
      </c>
      <c r="S130">
        <f t="shared" ref="S130:S161" si="48">((1.92*(R130/7130000000000000))^(1/3))*10000000</f>
        <v>157.87079336782847</v>
      </c>
      <c r="T130">
        <f t="shared" si="41"/>
        <v>0.34602076124567471</v>
      </c>
    </row>
    <row r="131" spans="16:20" x14ac:dyDescent="0.35">
      <c r="P131">
        <v>4131748.5929999999</v>
      </c>
      <c r="Q131">
        <v>2</v>
      </c>
      <c r="R131">
        <f t="shared" si="47"/>
        <v>14.90813395577667</v>
      </c>
      <c r="S131">
        <f t="shared" si="48"/>
        <v>158.93211460549702</v>
      </c>
      <c r="T131">
        <f t="shared" ref="T131:T163" si="49">(Q131*100)/289</f>
        <v>0.69204152249134943</v>
      </c>
    </row>
    <row r="132" spans="16:20" x14ac:dyDescent="0.35">
      <c r="P132">
        <v>4173483.4279999998</v>
      </c>
      <c r="Q132">
        <v>1</v>
      </c>
      <c r="R132">
        <f t="shared" si="47"/>
        <v>15.058721170075321</v>
      </c>
      <c r="S132">
        <f t="shared" si="48"/>
        <v>159.46544785554539</v>
      </c>
      <c r="T132">
        <f t="shared" si="49"/>
        <v>0.34602076124567471</v>
      </c>
    </row>
    <row r="133" spans="16:20" x14ac:dyDescent="0.35">
      <c r="P133">
        <v>4215639.8260000004</v>
      </c>
      <c r="Q133">
        <v>1</v>
      </c>
      <c r="R133">
        <f t="shared" si="47"/>
        <v>15.210829463774942</v>
      </c>
      <c r="S133">
        <f t="shared" si="48"/>
        <v>160.00057081531364</v>
      </c>
      <c r="T133">
        <f t="shared" si="49"/>
        <v>0.34602076124567471</v>
      </c>
    </row>
    <row r="134" spans="16:20" x14ac:dyDescent="0.35">
      <c r="P134">
        <v>4258222.0460000001</v>
      </c>
      <c r="Q134">
        <v>1</v>
      </c>
      <c r="R134">
        <f t="shared" si="47"/>
        <v>15.364474204156741</v>
      </c>
      <c r="S134">
        <f t="shared" si="48"/>
        <v>160.53748950065454</v>
      </c>
      <c r="T134">
        <f t="shared" si="49"/>
        <v>0.34602076124567471</v>
      </c>
    </row>
    <row r="135" spans="16:20" x14ac:dyDescent="0.35">
      <c r="P135">
        <v>4301234.3899999997</v>
      </c>
      <c r="Q135">
        <v>1</v>
      </c>
      <c r="R135">
        <f t="shared" si="47"/>
        <v>15.5196709136541</v>
      </c>
      <c r="S135">
        <f t="shared" si="48"/>
        <v>161.07620994715336</v>
      </c>
      <c r="T135">
        <f t="shared" si="49"/>
        <v>0.34602076124567471</v>
      </c>
    </row>
    <row r="136" spans="16:20" x14ac:dyDescent="0.35">
      <c r="P136">
        <v>4477672.5549999997</v>
      </c>
      <c r="Q136">
        <v>1</v>
      </c>
      <c r="R136">
        <f t="shared" si="47"/>
        <v>16.156293336225449</v>
      </c>
      <c r="S136">
        <f t="shared" si="48"/>
        <v>163.24923050295709</v>
      </c>
      <c r="T136">
        <f t="shared" si="49"/>
        <v>0.34602076124567471</v>
      </c>
    </row>
    <row r="137" spans="16:20" x14ac:dyDescent="0.35">
      <c r="P137">
        <v>4568587.4450000003</v>
      </c>
      <c r="Q137">
        <v>1</v>
      </c>
      <c r="R137">
        <f t="shared" si="47"/>
        <v>16.484331533174551</v>
      </c>
      <c r="S137">
        <f t="shared" si="48"/>
        <v>164.34670946895784</v>
      </c>
      <c r="T137">
        <f t="shared" si="49"/>
        <v>0.34602076124567471</v>
      </c>
    </row>
    <row r="138" spans="16:20" x14ac:dyDescent="0.35">
      <c r="P138">
        <v>4614734.7929999996</v>
      </c>
      <c r="Q138">
        <v>1</v>
      </c>
      <c r="R138">
        <f t="shared" si="47"/>
        <v>16.650839932754668</v>
      </c>
      <c r="S138">
        <f t="shared" si="48"/>
        <v>164.89821262818302</v>
      </c>
      <c r="T138">
        <f t="shared" si="49"/>
        <v>0.34602076124567471</v>
      </c>
    </row>
    <row r="139" spans="16:20" x14ac:dyDescent="0.35">
      <c r="P139">
        <v>4661348.2759999996</v>
      </c>
      <c r="Q139">
        <v>1</v>
      </c>
      <c r="R139">
        <f t="shared" si="47"/>
        <v>16.819030235980438</v>
      </c>
      <c r="S139">
        <f t="shared" si="48"/>
        <v>165.45156648504715</v>
      </c>
      <c r="T139">
        <f t="shared" si="49"/>
        <v>0.34602076124567471</v>
      </c>
    </row>
    <row r="140" spans="16:20" x14ac:dyDescent="0.35">
      <c r="P140">
        <v>4755992.5269999998</v>
      </c>
      <c r="Q140">
        <v>2</v>
      </c>
      <c r="R140">
        <f t="shared" si="47"/>
        <v>17.160524675996129</v>
      </c>
      <c r="S140">
        <f t="shared" si="48"/>
        <v>166.56385113904437</v>
      </c>
      <c r="T140">
        <f t="shared" si="49"/>
        <v>0.69204152249134943</v>
      </c>
    </row>
    <row r="141" spans="16:20" x14ac:dyDescent="0.35">
      <c r="P141">
        <v>4901574.182</v>
      </c>
      <c r="Q141">
        <v>1</v>
      </c>
      <c r="R141">
        <f t="shared" si="47"/>
        <v>17.685810947750578</v>
      </c>
      <c r="S141">
        <f t="shared" si="48"/>
        <v>168.24631428446219</v>
      </c>
      <c r="T141">
        <f t="shared" si="49"/>
        <v>0.34602076124567471</v>
      </c>
    </row>
    <row r="142" spans="16:20" x14ac:dyDescent="0.35">
      <c r="P142">
        <v>5154180.301</v>
      </c>
      <c r="Q142">
        <v>1</v>
      </c>
      <c r="R142">
        <f t="shared" si="47"/>
        <v>18.597261820265189</v>
      </c>
      <c r="S142">
        <f t="shared" si="48"/>
        <v>171.08826994586695</v>
      </c>
      <c r="T142">
        <f t="shared" si="49"/>
        <v>0.34602076124567471</v>
      </c>
    </row>
    <row r="143" spans="16:20" x14ac:dyDescent="0.35">
      <c r="P143">
        <v>6114504.9179999996</v>
      </c>
      <c r="Q143">
        <v>1</v>
      </c>
      <c r="R143">
        <f t="shared" si="47"/>
        <v>22.06229550007842</v>
      </c>
      <c r="S143">
        <f t="shared" si="48"/>
        <v>181.11487981393498</v>
      </c>
      <c r="T143">
        <f t="shared" si="49"/>
        <v>0.34602076124567471</v>
      </c>
    </row>
    <row r="144" spans="16:20" x14ac:dyDescent="0.35">
      <c r="P144">
        <v>6365324.0839999998</v>
      </c>
      <c r="Q144">
        <v>1</v>
      </c>
      <c r="R144">
        <f t="shared" si="47"/>
        <v>22.967298706647959</v>
      </c>
      <c r="S144">
        <f t="shared" si="48"/>
        <v>183.55823476420733</v>
      </c>
      <c r="T144">
        <f t="shared" si="49"/>
        <v>0.34602076124567471</v>
      </c>
    </row>
    <row r="145" spans="16:20" x14ac:dyDescent="0.35">
      <c r="P145">
        <v>6429620.2869999995</v>
      </c>
      <c r="Q145">
        <v>1</v>
      </c>
      <c r="R145">
        <f t="shared" si="47"/>
        <v>23.199291623350529</v>
      </c>
      <c r="S145">
        <f t="shared" si="48"/>
        <v>184.17420661270324</v>
      </c>
      <c r="T145">
        <f t="shared" si="49"/>
        <v>0.34602076124567471</v>
      </c>
    </row>
    <row r="146" spans="16:20" x14ac:dyDescent="0.35">
      <c r="P146">
        <v>7253756.7960000001</v>
      </c>
      <c r="Q146">
        <v>1</v>
      </c>
      <c r="R146">
        <f t="shared" si="47"/>
        <v>26.172932733759239</v>
      </c>
      <c r="S146">
        <f t="shared" si="48"/>
        <v>191.72909807681879</v>
      </c>
      <c r="T146">
        <f t="shared" si="49"/>
        <v>0.34602076124567471</v>
      </c>
    </row>
    <row r="147" spans="16:20" x14ac:dyDescent="0.35">
      <c r="P147">
        <v>7627584.3229999999</v>
      </c>
      <c r="Q147">
        <v>1</v>
      </c>
      <c r="R147">
        <f t="shared" si="47"/>
        <v>27.521773478405372</v>
      </c>
      <c r="S147">
        <f t="shared" si="48"/>
        <v>194.96771640121571</v>
      </c>
      <c r="T147">
        <f t="shared" si="49"/>
        <v>0.34602076124567471</v>
      </c>
    </row>
    <row r="148" spans="16:20" x14ac:dyDescent="0.35">
      <c r="P148">
        <v>7704630.6289999997</v>
      </c>
      <c r="Q148">
        <v>1</v>
      </c>
      <c r="R148">
        <f t="shared" si="47"/>
        <v>27.799771189251512</v>
      </c>
      <c r="S148">
        <f t="shared" si="48"/>
        <v>195.62197538405766</v>
      </c>
      <c r="T148">
        <f t="shared" si="49"/>
        <v>0.34602076124567471</v>
      </c>
    </row>
    <row r="149" spans="16:20" x14ac:dyDescent="0.35">
      <c r="P149">
        <v>7861065.8389999997</v>
      </c>
      <c r="Q149">
        <v>1</v>
      </c>
      <c r="R149">
        <f t="shared" si="47"/>
        <v>28.364219149621409</v>
      </c>
      <c r="S149">
        <f t="shared" si="48"/>
        <v>196.93708726978875</v>
      </c>
      <c r="T149">
        <f t="shared" si="49"/>
        <v>0.34602076124567471</v>
      </c>
    </row>
    <row r="150" spans="16:20" x14ac:dyDescent="0.35">
      <c r="P150">
        <v>8020677.318</v>
      </c>
      <c r="Q150">
        <v>1</v>
      </c>
      <c r="R150">
        <f t="shared" si="47"/>
        <v>28.940127692034423</v>
      </c>
      <c r="S150">
        <f t="shared" si="48"/>
        <v>198.26104029010645</v>
      </c>
      <c r="T150">
        <f t="shared" si="49"/>
        <v>0.34602076124567471</v>
      </c>
    </row>
    <row r="151" spans="16:20" x14ac:dyDescent="0.35">
      <c r="P151">
        <v>8101694.2609999999</v>
      </c>
      <c r="Q151">
        <v>1</v>
      </c>
      <c r="R151">
        <f t="shared" si="47"/>
        <v>29.23245221559759</v>
      </c>
      <c r="S151">
        <f t="shared" si="48"/>
        <v>198.92635078392451</v>
      </c>
      <c r="T151">
        <f t="shared" si="49"/>
        <v>0.34602076124567471</v>
      </c>
    </row>
    <row r="152" spans="16:20" x14ac:dyDescent="0.35">
      <c r="P152">
        <v>8434028.6410000008</v>
      </c>
      <c r="Q152">
        <v>1</v>
      </c>
      <c r="R152">
        <f t="shared" si="47"/>
        <v>30.431577802169794</v>
      </c>
      <c r="S152">
        <f t="shared" si="48"/>
        <v>201.60999381304566</v>
      </c>
      <c r="T152">
        <f t="shared" si="49"/>
        <v>0.34602076124567471</v>
      </c>
    </row>
    <row r="153" spans="16:20" x14ac:dyDescent="0.35">
      <c r="P153">
        <v>8779995.4959999993</v>
      </c>
      <c r="Q153">
        <v>2</v>
      </c>
      <c r="R153">
        <f t="shared" si="47"/>
        <v>31.679891948712235</v>
      </c>
      <c r="S153">
        <f t="shared" si="48"/>
        <v>204.32984089812027</v>
      </c>
      <c r="T153">
        <f t="shared" si="49"/>
        <v>0.69204152249134943</v>
      </c>
    </row>
    <row r="154" spans="16:20" x14ac:dyDescent="0.35">
      <c r="P154">
        <v>10415880.41</v>
      </c>
      <c r="Q154">
        <v>1</v>
      </c>
      <c r="R154">
        <f t="shared" si="47"/>
        <v>37.582475536557901</v>
      </c>
      <c r="S154">
        <f t="shared" si="48"/>
        <v>216.30456947905941</v>
      </c>
      <c r="T154">
        <f t="shared" si="49"/>
        <v>0.34602076124567471</v>
      </c>
    </row>
    <row r="155" spans="16:20" x14ac:dyDescent="0.35">
      <c r="P155">
        <v>11287933.130000001</v>
      </c>
      <c r="Q155">
        <v>2</v>
      </c>
      <c r="R155">
        <f t="shared" si="47"/>
        <v>40.729007440334705</v>
      </c>
      <c r="S155">
        <f t="shared" si="48"/>
        <v>222.18010881102617</v>
      </c>
      <c r="T155">
        <f t="shared" si="49"/>
        <v>0.69204152249134943</v>
      </c>
    </row>
    <row r="156" spans="16:20" x14ac:dyDescent="0.35">
      <c r="P156">
        <v>11517123.9</v>
      </c>
      <c r="Q156">
        <v>1</v>
      </c>
      <c r="R156">
        <f t="shared" si="47"/>
        <v>41.555971284741005</v>
      </c>
      <c r="S156">
        <f t="shared" si="48"/>
        <v>223.67376363861038</v>
      </c>
      <c r="T156">
        <f t="shared" si="49"/>
        <v>0.34602076124567471</v>
      </c>
    </row>
    <row r="157" spans="16:20" x14ac:dyDescent="0.35">
      <c r="P157">
        <v>12110667.09</v>
      </c>
      <c r="Q157">
        <v>1</v>
      </c>
      <c r="R157">
        <f t="shared" si="47"/>
        <v>43.697587887467101</v>
      </c>
      <c r="S157">
        <f t="shared" si="48"/>
        <v>227.45197965947239</v>
      </c>
      <c r="T157">
        <f t="shared" si="49"/>
        <v>0.34602076124567471</v>
      </c>
    </row>
    <row r="158" spans="16:20" x14ac:dyDescent="0.35">
      <c r="P158">
        <v>13257184.93</v>
      </c>
      <c r="Q158">
        <v>1</v>
      </c>
      <c r="R158">
        <f t="shared" si="47"/>
        <v>47.834442092576701</v>
      </c>
      <c r="S158">
        <f t="shared" si="48"/>
        <v>234.41431933703706</v>
      </c>
      <c r="T158">
        <f t="shared" si="49"/>
        <v>0.34602076124567471</v>
      </c>
    </row>
    <row r="159" spans="16:20" x14ac:dyDescent="0.35">
      <c r="P159">
        <v>13391095.890000001</v>
      </c>
      <c r="Q159">
        <v>1</v>
      </c>
      <c r="R159">
        <f t="shared" si="47"/>
        <v>48.317618279339108</v>
      </c>
      <c r="S159">
        <f t="shared" si="48"/>
        <v>235.20095047173692</v>
      </c>
      <c r="T159">
        <f t="shared" si="49"/>
        <v>0.34602076124567471</v>
      </c>
    </row>
    <row r="160" spans="16:20" x14ac:dyDescent="0.35">
      <c r="P160">
        <v>14081215.560000001</v>
      </c>
      <c r="Q160">
        <v>1</v>
      </c>
      <c r="R160">
        <f t="shared" si="47"/>
        <v>50.807701171436406</v>
      </c>
      <c r="S160">
        <f t="shared" si="48"/>
        <v>239.1738795349284</v>
      </c>
      <c r="T160">
        <f t="shared" si="49"/>
        <v>0.34602076124567471</v>
      </c>
    </row>
    <row r="161" spans="16:20" x14ac:dyDescent="0.35">
      <c r="P161">
        <v>15414285.390000001</v>
      </c>
      <c r="Q161">
        <v>1</v>
      </c>
      <c r="R161">
        <f t="shared" si="47"/>
        <v>55.617670401344107</v>
      </c>
      <c r="S161">
        <f t="shared" si="48"/>
        <v>246.49502838079354</v>
      </c>
      <c r="T161">
        <f t="shared" si="49"/>
        <v>0.34602076124567471</v>
      </c>
    </row>
    <row r="162" spans="16:20" x14ac:dyDescent="0.35">
      <c r="P162">
        <v>16046584.859999999</v>
      </c>
      <c r="Q162">
        <v>1</v>
      </c>
      <c r="R162">
        <f t="shared" si="47"/>
        <v>57.899127026003406</v>
      </c>
      <c r="S162">
        <f t="shared" ref="S162:S163" si="50">((1.92*(R162/7130000000000000))^(1/3))*10000000</f>
        <v>249.82040313974414</v>
      </c>
      <c r="T162">
        <f t="shared" si="49"/>
        <v>0.34602076124567471</v>
      </c>
    </row>
    <row r="163" spans="16:20" x14ac:dyDescent="0.35">
      <c r="P163">
        <v>16704821.48</v>
      </c>
      <c r="Q163">
        <v>1</v>
      </c>
      <c r="R163">
        <f t="shared" si="47"/>
        <v>60.274169815921198</v>
      </c>
      <c r="S163">
        <f t="shared" si="50"/>
        <v>253.19063932398757</v>
      </c>
      <c r="T163">
        <f t="shared" si="49"/>
        <v>0.34602076124567471</v>
      </c>
    </row>
    <row r="167" spans="16:20" x14ac:dyDescent="0.35">
      <c r="Q167">
        <f>SUM(Q2:Q166)</f>
        <v>286</v>
      </c>
    </row>
    <row r="168" spans="16:20" x14ac:dyDescent="0.35">
      <c r="P168" t="s">
        <v>13</v>
      </c>
      <c r="Q168" s="35">
        <f>Q167/0.00001038</f>
        <v>27552986.512524083</v>
      </c>
    </row>
    <row r="169" spans="16:20" x14ac:dyDescent="0.35">
      <c r="Q169" t="s">
        <v>125</v>
      </c>
      <c r="R169" s="1">
        <f>AVERAGE(R2:R166)</f>
        <v>10.735564719363333</v>
      </c>
    </row>
    <row r="170" spans="16:20" x14ac:dyDescent="0.35">
      <c r="S170" s="1"/>
    </row>
    <row r="172" spans="16:20" x14ac:dyDescent="0.35">
      <c r="R172" t="s">
        <v>126</v>
      </c>
      <c r="S172" s="9">
        <f>MEDIAN(S2:S163)</f>
        <v>118.551061454373</v>
      </c>
    </row>
    <row r="175" spans="16:20" x14ac:dyDescent="0.35">
      <c r="R175" s="34"/>
    </row>
    <row r="176" spans="16:20" x14ac:dyDescent="0.35">
      <c r="R176" s="34"/>
    </row>
    <row r="177" spans="18:18" x14ac:dyDescent="0.35">
      <c r="R177" s="34"/>
    </row>
    <row r="178" spans="18:18" x14ac:dyDescent="0.35">
      <c r="R178" s="34"/>
    </row>
  </sheetData>
  <sortState xmlns:xlrd2="http://schemas.microsoft.com/office/spreadsheetml/2017/richdata2" ref="AK2:AN416">
    <sortCondition ref="AK2:AK41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16"/>
  <sheetViews>
    <sheetView zoomScale="40" zoomScaleNormal="40" workbookViewId="0">
      <selection activeCell="G54" sqref="G54"/>
    </sheetView>
  </sheetViews>
  <sheetFormatPr defaultRowHeight="14.5" x14ac:dyDescent="0.35"/>
  <cols>
    <col min="1" max="1" width="19.54296875" customWidth="1"/>
    <col min="3" max="3" width="22.81640625" bestFit="1" customWidth="1"/>
    <col min="4" max="4" width="19.90625" customWidth="1"/>
    <col min="5" max="6" width="11" bestFit="1" customWidth="1"/>
    <col min="7" max="7" width="11" customWidth="1"/>
    <col min="8" max="13" width="14.453125" customWidth="1"/>
    <col min="14" max="14" width="15.08984375" customWidth="1"/>
    <col min="15" max="15" width="16.453125" customWidth="1"/>
    <col min="16" max="16" width="22.81640625" bestFit="1" customWidth="1"/>
    <col min="17" max="17" width="15.36328125" customWidth="1"/>
    <col min="18" max="18" width="13.7265625" customWidth="1"/>
    <col min="19" max="19" width="18.08984375" customWidth="1"/>
    <col min="20" max="20" width="23.7265625" customWidth="1"/>
    <col min="21" max="21" width="18.7265625" customWidth="1"/>
    <col min="22" max="22" width="22.81640625" bestFit="1" customWidth="1"/>
    <col min="23" max="23" width="16.453125" customWidth="1"/>
    <col min="24" max="24" width="15.08984375" customWidth="1"/>
    <col min="25" max="25" width="19" customWidth="1"/>
    <col min="26" max="26" width="17.36328125" customWidth="1"/>
    <col min="27" max="27" width="14.6328125" customWidth="1"/>
    <col min="28" max="28" width="22.81640625" bestFit="1" customWidth="1"/>
    <col min="29" max="30" width="17.1796875" customWidth="1"/>
    <col min="31" max="31" width="19" customWidth="1"/>
    <col min="32" max="32" width="27.453125" customWidth="1"/>
    <col min="33" max="33" width="15.81640625" customWidth="1"/>
    <col min="34" max="34" width="22.81640625" bestFit="1" customWidth="1"/>
    <col min="35" max="35" width="16.90625" customWidth="1"/>
    <col min="36" max="36" width="17.1796875" customWidth="1"/>
    <col min="37" max="37" width="15.81640625" customWidth="1"/>
    <col min="38" max="38" width="20.08984375" customWidth="1"/>
    <col min="39" max="39" width="18.08984375" customWidth="1"/>
    <col min="40" max="40" width="22.81640625" bestFit="1" customWidth="1"/>
    <col min="43" max="43" width="19.453125" customWidth="1"/>
    <col min="44" max="44" width="22.81640625" customWidth="1"/>
    <col min="45" max="45" width="14.6328125" customWidth="1"/>
    <col min="46" max="46" width="22.81640625" bestFit="1" customWidth="1"/>
    <col min="47" max="47" width="14.6328125" customWidth="1"/>
  </cols>
  <sheetData>
    <row r="1" spans="1:49" x14ac:dyDescent="0.35">
      <c r="A1" t="s">
        <v>133</v>
      </c>
      <c r="B1" t="s">
        <v>9</v>
      </c>
      <c r="C1" t="s">
        <v>10</v>
      </c>
      <c r="D1" t="s">
        <v>11</v>
      </c>
      <c r="E1" t="s">
        <v>8</v>
      </c>
      <c r="F1" t="s">
        <v>12</v>
      </c>
      <c r="H1" t="s">
        <v>1</v>
      </c>
      <c r="I1" t="s">
        <v>9</v>
      </c>
      <c r="J1" t="s">
        <v>10</v>
      </c>
      <c r="K1" t="s">
        <v>11</v>
      </c>
      <c r="L1" t="s">
        <v>8</v>
      </c>
      <c r="M1" t="s">
        <v>12</v>
      </c>
      <c r="N1" t="s">
        <v>2</v>
      </c>
      <c r="O1" t="s">
        <v>0</v>
      </c>
      <c r="P1" t="s">
        <v>10</v>
      </c>
      <c r="Q1" t="s">
        <v>11</v>
      </c>
      <c r="R1" t="s">
        <v>8</v>
      </c>
      <c r="S1" t="s">
        <v>12</v>
      </c>
      <c r="T1" t="s">
        <v>4</v>
      </c>
      <c r="U1" t="s">
        <v>0</v>
      </c>
      <c r="V1" t="s">
        <v>10</v>
      </c>
      <c r="W1" t="s">
        <v>11</v>
      </c>
      <c r="X1" t="s">
        <v>8</v>
      </c>
      <c r="Y1" t="s">
        <v>12</v>
      </c>
      <c r="Z1" t="s">
        <v>3</v>
      </c>
      <c r="AA1" t="s">
        <v>0</v>
      </c>
      <c r="AB1" t="s">
        <v>10</v>
      </c>
      <c r="AC1" t="s">
        <v>11</v>
      </c>
      <c r="AD1" t="s">
        <v>8</v>
      </c>
      <c r="AE1" t="s">
        <v>12</v>
      </c>
      <c r="AF1" t="s">
        <v>5</v>
      </c>
      <c r="AG1" t="s">
        <v>0</v>
      </c>
      <c r="AH1" t="s">
        <v>10</v>
      </c>
      <c r="AI1" t="s">
        <v>11</v>
      </c>
      <c r="AJ1" t="s">
        <v>8</v>
      </c>
      <c r="AK1" t="s">
        <v>12</v>
      </c>
      <c r="AL1" t="s">
        <v>7</v>
      </c>
      <c r="AM1" t="s">
        <v>9</v>
      </c>
      <c r="AN1" t="s">
        <v>10</v>
      </c>
      <c r="AO1" t="s">
        <v>11</v>
      </c>
      <c r="AP1" t="s">
        <v>8</v>
      </c>
      <c r="AQ1" t="s">
        <v>12</v>
      </c>
      <c r="AR1" t="s">
        <v>6</v>
      </c>
      <c r="AS1" t="s">
        <v>0</v>
      </c>
      <c r="AT1" t="s">
        <v>10</v>
      </c>
      <c r="AU1" t="s">
        <v>11</v>
      </c>
      <c r="AV1" t="s">
        <v>8</v>
      </c>
      <c r="AW1" t="s">
        <v>12</v>
      </c>
    </row>
    <row r="2" spans="1:49" x14ac:dyDescent="0.35">
      <c r="B2">
        <v>33927.3341</v>
      </c>
      <c r="C2">
        <v>165</v>
      </c>
      <c r="D2" s="1">
        <f t="shared" ref="D2:D28" si="0">(B2*0.00000000360819)*1000</f>
        <v>0.122416267626279</v>
      </c>
      <c r="E2" s="1">
        <f t="shared" ref="E2:E28" si="1">((1.92*(D2/7130000000000000))^(1/3))*10000000</f>
        <v>32.063944218296641</v>
      </c>
      <c r="F2" s="1">
        <f>(C2*100)/619</f>
        <v>26.655896607431341</v>
      </c>
      <c r="G2" s="1"/>
      <c r="I2">
        <v>26968.397300000001</v>
      </c>
      <c r="J2">
        <v>47</v>
      </c>
      <c r="K2" s="1">
        <f t="shared" ref="K2:K48" si="2">(I2*0.00000000360819)*1000</f>
        <v>9.7307101453887004E-2</v>
      </c>
      <c r="L2" s="1">
        <f t="shared" ref="L2:L48" si="3">((1.92*(K2/7130000000000000))^(1/3))*10000000</f>
        <v>29.701980707919876</v>
      </c>
      <c r="M2" s="1">
        <f>(J2*100)/2825</f>
        <v>1.663716814159292</v>
      </c>
      <c r="O2">
        <v>125988.6635</v>
      </c>
      <c r="P2">
        <v>28</v>
      </c>
      <c r="Q2" s="1">
        <f t="shared" ref="Q2:Q65" si="4">(O2*0.00000000360819)*1000</f>
        <v>0.45459103575406495</v>
      </c>
      <c r="R2" s="1">
        <f t="shared" ref="R2:R65" si="5">((1.92*(Q2/7130000000000000))^(1/3))*10000000</f>
        <v>49.652850842038212</v>
      </c>
      <c r="S2" s="1">
        <f>(P2*100)/8662</f>
        <v>0.32325098129762181</v>
      </c>
      <c r="U2">
        <v>35129.881399999998</v>
      </c>
      <c r="V2">
        <v>69</v>
      </c>
      <c r="W2" s="1">
        <f t="shared" ref="W2:W34" si="6">(U2*0.00000000360819)*1000</f>
        <v>0.12675528676866601</v>
      </c>
      <c r="X2" s="1">
        <f t="shared" ref="X2:X34" si="7">((1.92*(W2/7130000000000000))^(1/3))*10000000</f>
        <v>32.438387714344124</v>
      </c>
      <c r="Y2" s="1">
        <f>(V2*100)/330</f>
        <v>20.90909090909091</v>
      </c>
      <c r="AA2">
        <v>22159.9712</v>
      </c>
      <c r="AB2">
        <v>46</v>
      </c>
      <c r="AC2" s="1">
        <f t="shared" ref="AC2:AC43" si="8">(AA2*0.00000000360819)*1000</f>
        <v>7.9957386484128007E-2</v>
      </c>
      <c r="AD2" s="1">
        <f t="shared" ref="AD2:AD43" si="9">((1.92*(AC2/7130000000000000))^(1/3))*10000000</f>
        <v>27.819976769537323</v>
      </c>
      <c r="AE2" s="1">
        <f>(AB2*100)/441</f>
        <v>10.430839002267573</v>
      </c>
      <c r="AG2">
        <v>62903.105000000003</v>
      </c>
      <c r="AH2">
        <v>2</v>
      </c>
      <c r="AI2" s="1">
        <f t="shared" ref="AI2:AI33" si="10">(AG2*0.00000000360819)*1000</f>
        <v>0.22696635442995</v>
      </c>
      <c r="AJ2" s="1">
        <f t="shared" ref="AJ2:AJ33" si="11">((1.92*(AI2/7130000000000000))^(1/3))*10000000</f>
        <v>39.390460705152258</v>
      </c>
      <c r="AK2" s="1">
        <f>(AH2*100)/1033</f>
        <v>0.1936108422071636</v>
      </c>
      <c r="AM2">
        <v>18574.314699999999</v>
      </c>
      <c r="AN2">
        <v>286</v>
      </c>
      <c r="AO2" s="1">
        <f>(AM2*0.00000000360819)*1000</f>
        <v>6.701965655739299E-2</v>
      </c>
      <c r="AP2" s="1">
        <f>((1.92*(AO2/7130000000000000))^(1/3))*10000000</f>
        <v>26.230383020040804</v>
      </c>
      <c r="AQ2" s="1">
        <f>(AN2*100)/1645</f>
        <v>17.386018237082066</v>
      </c>
      <c r="AS2">
        <v>30791.481599999999</v>
      </c>
      <c r="AT2">
        <v>35</v>
      </c>
      <c r="AU2" s="1">
        <f t="shared" ref="AU2:AU43" si="12">(AS2*0.00000000360819)*1000</f>
        <v>0.111101515994304</v>
      </c>
      <c r="AV2" s="1">
        <f t="shared" ref="AV2:AV43" si="13">((1.92*(AU2/7130000000000000))^(1/3))*10000000</f>
        <v>31.043968060766439</v>
      </c>
      <c r="AW2" s="1">
        <f>(AT2*100)/845</f>
        <v>4.1420118343195265</v>
      </c>
    </row>
    <row r="3" spans="1:49" x14ac:dyDescent="0.35">
      <c r="B3">
        <v>34965.855000000003</v>
      </c>
      <c r="C3">
        <v>7</v>
      </c>
      <c r="D3" s="1">
        <f t="shared" si="0"/>
        <v>0.12616344835245002</v>
      </c>
      <c r="E3" s="1">
        <f t="shared" si="1"/>
        <v>32.387822455657421</v>
      </c>
      <c r="F3" s="1">
        <f t="shared" ref="F3:F28" si="14">(C3*100)/619</f>
        <v>1.1308562197092085</v>
      </c>
      <c r="G3" s="1"/>
      <c r="I3">
        <v>28358.232899999999</v>
      </c>
      <c r="J3">
        <v>825</v>
      </c>
      <c r="K3" s="1">
        <f t="shared" si="2"/>
        <v>0.102321892367451</v>
      </c>
      <c r="L3" s="1">
        <f t="shared" si="3"/>
        <v>30.203695791590523</v>
      </c>
      <c r="M3" s="1">
        <f t="shared" ref="M3:M48" si="15">(J3*100)/2825</f>
        <v>29.20353982300885</v>
      </c>
      <c r="O3">
        <v>127261.2763</v>
      </c>
      <c r="P3">
        <v>75</v>
      </c>
      <c r="Q3" s="1">
        <f t="shared" si="4"/>
        <v>0.45918286453289703</v>
      </c>
      <c r="R3" s="1">
        <f t="shared" si="5"/>
        <v>49.81947240052326</v>
      </c>
      <c r="S3" s="1">
        <f t="shared" ref="S3:S66" si="16">(P3*100)/8662</f>
        <v>0.86585084276148694</v>
      </c>
      <c r="U3">
        <v>35484.7287</v>
      </c>
      <c r="V3">
        <v>80</v>
      </c>
      <c r="W3" s="1">
        <f t="shared" si="6"/>
        <v>0.128035643248053</v>
      </c>
      <c r="X3" s="1">
        <f t="shared" si="7"/>
        <v>32.547242184232466</v>
      </c>
      <c r="Y3" s="1">
        <f t="shared" ref="Y3:Y34" si="17">(V3*100)/330</f>
        <v>24.242424242424242</v>
      </c>
      <c r="AA3">
        <v>22609.9084</v>
      </c>
      <c r="AB3">
        <v>11</v>
      </c>
      <c r="AC3" s="1">
        <f t="shared" si="8"/>
        <v>8.1580845389796014E-2</v>
      </c>
      <c r="AD3" s="1">
        <f t="shared" si="9"/>
        <v>28.007002710602148</v>
      </c>
      <c r="AE3" s="1">
        <f t="shared" ref="AE3:AE45" si="18">(AB3*100)/441</f>
        <v>2.4943310657596371</v>
      </c>
      <c r="AG3">
        <v>69553.683900000004</v>
      </c>
      <c r="AH3">
        <v>263</v>
      </c>
      <c r="AI3" s="1">
        <f t="shared" si="10"/>
        <v>0.25096290671114102</v>
      </c>
      <c r="AJ3" s="1">
        <f t="shared" si="11"/>
        <v>40.7324386025142</v>
      </c>
      <c r="AK3" s="1">
        <f t="shared" ref="AK3:AK66" si="19">(AH3*100)/1033</f>
        <v>25.459825750242015</v>
      </c>
      <c r="AM3">
        <v>22482.474099999999</v>
      </c>
      <c r="AN3">
        <v>711</v>
      </c>
      <c r="AO3" s="1">
        <f>(AM3*0.00000000360819)*1000</f>
        <v>8.1121038222878999E-2</v>
      </c>
      <c r="AP3" s="1">
        <f>((1.92*(AO3/7130000000000000))^(1/3))*10000000</f>
        <v>27.954285717187908</v>
      </c>
      <c r="AQ3" s="1">
        <f t="shared" ref="AQ3:AQ34" si="20">(AN3*100)/1645</f>
        <v>43.221884498480243</v>
      </c>
      <c r="AS3">
        <v>32378.342499999999</v>
      </c>
      <c r="AT3">
        <v>230</v>
      </c>
      <c r="AU3" s="1">
        <f t="shared" si="12"/>
        <v>0.11682721162507501</v>
      </c>
      <c r="AV3" s="1">
        <f t="shared" si="13"/>
        <v>31.568351482765753</v>
      </c>
      <c r="AW3" s="1">
        <f t="shared" ref="AW3:AW43" si="21">(AT3*100)/845</f>
        <v>27.218934911242602</v>
      </c>
    </row>
    <row r="4" spans="1:49" x14ac:dyDescent="0.35">
      <c r="B4">
        <v>36400.166799999999</v>
      </c>
      <c r="C4">
        <v>79</v>
      </c>
      <c r="D4" s="1">
        <f t="shared" si="0"/>
        <v>0.131338717846092</v>
      </c>
      <c r="E4" s="1">
        <f t="shared" si="1"/>
        <v>32.824754783357015</v>
      </c>
      <c r="F4" s="1">
        <f t="shared" si="14"/>
        <v>12.762520193861066</v>
      </c>
      <c r="G4" s="1"/>
      <c r="I4">
        <v>29819.694599999999</v>
      </c>
      <c r="J4">
        <v>12</v>
      </c>
      <c r="K4" s="1">
        <f t="shared" si="2"/>
        <v>0.107595123858774</v>
      </c>
      <c r="L4" s="1">
        <f t="shared" si="3"/>
        <v>30.713885640609359</v>
      </c>
      <c r="M4" s="1">
        <f t="shared" si="15"/>
        <v>0.4247787610619469</v>
      </c>
      <c r="O4">
        <v>128546.74370000001</v>
      </c>
      <c r="P4">
        <v>462</v>
      </c>
      <c r="Q4" s="1">
        <f t="shared" si="4"/>
        <v>0.46382107515090304</v>
      </c>
      <c r="R4" s="1">
        <f t="shared" si="5"/>
        <v>49.986653086224287</v>
      </c>
      <c r="S4" s="1">
        <f t="shared" si="16"/>
        <v>5.3336411914107593</v>
      </c>
      <c r="U4">
        <v>36205.212399999997</v>
      </c>
      <c r="V4">
        <v>9</v>
      </c>
      <c r="W4" s="1">
        <f t="shared" si="6"/>
        <v>0.13063528532955601</v>
      </c>
      <c r="X4" s="1">
        <f t="shared" si="7"/>
        <v>32.766048192112294</v>
      </c>
      <c r="Y4" s="1">
        <f t="shared" si="17"/>
        <v>2.7272727272727271</v>
      </c>
      <c r="AA4">
        <v>23302.001199999999</v>
      </c>
      <c r="AB4">
        <v>5</v>
      </c>
      <c r="AC4" s="1">
        <f t="shared" si="8"/>
        <v>8.4078047709827991E-2</v>
      </c>
      <c r="AD4" s="1">
        <f t="shared" si="9"/>
        <v>28.289901753889115</v>
      </c>
      <c r="AE4" s="1">
        <f t="shared" si="18"/>
        <v>1.1337868480725624</v>
      </c>
      <c r="AG4">
        <v>70256.246400000004</v>
      </c>
      <c r="AH4">
        <v>1</v>
      </c>
      <c r="AI4" s="1">
        <f t="shared" si="10"/>
        <v>0.25349788569801601</v>
      </c>
      <c r="AJ4" s="1">
        <f t="shared" si="11"/>
        <v>40.869125669565022</v>
      </c>
      <c r="AK4" s="1">
        <f t="shared" si="19"/>
        <v>9.6805421103581799E-2</v>
      </c>
      <c r="AM4">
        <v>26140.637999999999</v>
      </c>
      <c r="AN4">
        <v>333</v>
      </c>
      <c r="AO4" s="1">
        <f t="shared" ref="AO4:AO34" si="22">(AM4*0.00000000360819)*1000</f>
        <v>9.4320388625219992E-2</v>
      </c>
      <c r="AP4" s="1">
        <f t="shared" ref="AP4:AP34" si="23">((1.92*(AO4/7130000000000000))^(1/3))*10000000</f>
        <v>29.394929761103246</v>
      </c>
      <c r="AQ4" s="1">
        <f t="shared" si="20"/>
        <v>20.243161094224924</v>
      </c>
      <c r="AS4">
        <v>34046.983500000002</v>
      </c>
      <c r="AT4">
        <v>135</v>
      </c>
      <c r="AU4" s="1">
        <f t="shared" si="12"/>
        <v>0.12284798539486499</v>
      </c>
      <c r="AV4" s="1">
        <f t="shared" si="13"/>
        <v>32.101592628772636</v>
      </c>
      <c r="AW4" s="1">
        <f t="shared" si="21"/>
        <v>15.976331360946746</v>
      </c>
    </row>
    <row r="5" spans="1:49" x14ac:dyDescent="0.35">
      <c r="B5">
        <v>38276.075299999997</v>
      </c>
      <c r="C5">
        <v>133</v>
      </c>
      <c r="D5" s="1">
        <f t="shared" si="0"/>
        <v>0.138107352136707</v>
      </c>
      <c r="E5" s="1">
        <f t="shared" si="1"/>
        <v>33.379218613027007</v>
      </c>
      <c r="F5" s="1">
        <f t="shared" si="14"/>
        <v>21.486268174474958</v>
      </c>
      <c r="G5" s="1"/>
      <c r="I5">
        <v>31356.4738</v>
      </c>
      <c r="J5">
        <v>303</v>
      </c>
      <c r="K5" s="1">
        <f t="shared" si="2"/>
        <v>0.113140115200422</v>
      </c>
      <c r="L5" s="1">
        <f t="shared" si="3"/>
        <v>31.232693441688735</v>
      </c>
      <c r="M5" s="1">
        <f t="shared" si="15"/>
        <v>10.725663716814159</v>
      </c>
      <c r="O5">
        <v>129845.19560000001</v>
      </c>
      <c r="P5">
        <v>43</v>
      </c>
      <c r="Q5" s="1">
        <f t="shared" si="4"/>
        <v>0.46850613631196403</v>
      </c>
      <c r="R5" s="1">
        <f t="shared" si="5"/>
        <v>50.154394782703562</v>
      </c>
      <c r="S5" s="1">
        <f t="shared" si="16"/>
        <v>0.4964211498499192</v>
      </c>
      <c r="U5">
        <v>40437.468399999998</v>
      </c>
      <c r="V5">
        <v>44</v>
      </c>
      <c r="W5" s="1">
        <f t="shared" si="6"/>
        <v>0.145906069106196</v>
      </c>
      <c r="X5" s="1">
        <f t="shared" si="7"/>
        <v>33.996041600501897</v>
      </c>
      <c r="Y5" s="1">
        <f t="shared" si="17"/>
        <v>13.333333333333334</v>
      </c>
      <c r="AA5">
        <v>23775.126199999999</v>
      </c>
      <c r="AB5">
        <v>2</v>
      </c>
      <c r="AC5" s="1">
        <f t="shared" si="8"/>
        <v>8.5785172603578E-2</v>
      </c>
      <c r="AD5" s="1">
        <f t="shared" si="9"/>
        <v>28.480086855077101</v>
      </c>
      <c r="AE5" s="1">
        <f t="shared" si="18"/>
        <v>0.45351473922902497</v>
      </c>
      <c r="AG5">
        <v>75376.953500000003</v>
      </c>
      <c r="AH5">
        <v>1</v>
      </c>
      <c r="AI5" s="1">
        <f t="shared" si="10"/>
        <v>0.27197436984916507</v>
      </c>
      <c r="AJ5" s="1">
        <f t="shared" si="11"/>
        <v>41.838864822088858</v>
      </c>
      <c r="AK5" s="1">
        <f t="shared" si="19"/>
        <v>9.6805421103581799E-2</v>
      </c>
      <c r="AM5">
        <v>28615.374299999999</v>
      </c>
      <c r="AN5">
        <v>86</v>
      </c>
      <c r="AO5" s="1">
        <f t="shared" si="22"/>
        <v>0.103249707395517</v>
      </c>
      <c r="AP5" s="1">
        <f t="shared" si="23"/>
        <v>30.294713019855504</v>
      </c>
      <c r="AQ5" s="1">
        <f t="shared" si="20"/>
        <v>5.2279635258358663</v>
      </c>
      <c r="AS5">
        <v>35089.166799999999</v>
      </c>
      <c r="AT5">
        <v>7</v>
      </c>
      <c r="AU5" s="1">
        <f t="shared" si="12"/>
        <v>0.12660838075609199</v>
      </c>
      <c r="AV5" s="1">
        <f t="shared" si="13"/>
        <v>32.42585112648328</v>
      </c>
      <c r="AW5" s="1">
        <f t="shared" si="21"/>
        <v>0.82840236686390534</v>
      </c>
    </row>
    <row r="6" spans="1:49" x14ac:dyDescent="0.35">
      <c r="B6">
        <v>39053.234700000001</v>
      </c>
      <c r="C6">
        <v>2</v>
      </c>
      <c r="D6" s="1">
        <f t="shared" si="0"/>
        <v>0.14091149091219299</v>
      </c>
      <c r="E6" s="1">
        <f t="shared" si="1"/>
        <v>33.603617782859864</v>
      </c>
      <c r="F6" s="1">
        <f t="shared" si="14"/>
        <v>0.32310177705977383</v>
      </c>
      <c r="G6" s="1"/>
      <c r="I6">
        <v>32642.727500000001</v>
      </c>
      <c r="J6">
        <v>311</v>
      </c>
      <c r="K6" s="1">
        <f t="shared" si="2"/>
        <v>0.11778116293822501</v>
      </c>
      <c r="L6" s="1">
        <f t="shared" si="3"/>
        <v>31.654042344085614</v>
      </c>
      <c r="M6" s="1">
        <f t="shared" si="15"/>
        <v>11.008849557522124</v>
      </c>
      <c r="O6">
        <v>131156.76329999999</v>
      </c>
      <c r="P6">
        <v>255</v>
      </c>
      <c r="Q6" s="1">
        <f t="shared" si="4"/>
        <v>0.47323852177142695</v>
      </c>
      <c r="R6" s="1">
        <f t="shared" si="5"/>
        <v>50.322699390939036</v>
      </c>
      <c r="S6" s="1">
        <f t="shared" si="16"/>
        <v>2.9438928653890555</v>
      </c>
      <c r="U6">
        <v>40845.9277</v>
      </c>
      <c r="V6">
        <v>28</v>
      </c>
      <c r="W6" s="1">
        <f t="shared" si="6"/>
        <v>0.147379867867863</v>
      </c>
      <c r="X6" s="1">
        <f t="shared" si="7"/>
        <v>34.110123138481164</v>
      </c>
      <c r="Y6" s="1">
        <f t="shared" si="17"/>
        <v>8.4848484848484844</v>
      </c>
      <c r="AA6">
        <v>30566.3066</v>
      </c>
      <c r="AB6">
        <v>135</v>
      </c>
      <c r="AC6" s="1">
        <f t="shared" si="8"/>
        <v>0.11028904181105401</v>
      </c>
      <c r="AD6" s="1">
        <f t="shared" si="9"/>
        <v>30.96810904002475</v>
      </c>
      <c r="AE6" s="1">
        <f t="shared" si="18"/>
        <v>30.612244897959183</v>
      </c>
      <c r="AG6">
        <v>79261.558499999999</v>
      </c>
      <c r="AH6">
        <v>49</v>
      </c>
      <c r="AI6" s="1">
        <f t="shared" si="10"/>
        <v>0.285990762764115</v>
      </c>
      <c r="AJ6" s="1">
        <f t="shared" si="11"/>
        <v>42.545591733614295</v>
      </c>
      <c r="AK6" s="1">
        <f t="shared" si="19"/>
        <v>4.7434656340755081</v>
      </c>
      <c r="AM6">
        <v>31011.1502</v>
      </c>
      <c r="AN6">
        <v>1</v>
      </c>
      <c r="AO6" s="1">
        <f t="shared" si="22"/>
        <v>0.111894122040138</v>
      </c>
      <c r="AP6" s="1">
        <f t="shared" si="23"/>
        <v>31.117616485153736</v>
      </c>
      <c r="AQ6" s="1">
        <f t="shared" si="20"/>
        <v>6.0790273556231005E-2</v>
      </c>
      <c r="AS6">
        <v>36528.536999999997</v>
      </c>
      <c r="AT6">
        <v>79</v>
      </c>
      <c r="AU6" s="1">
        <f t="shared" si="12"/>
        <v>0.13180190191803001</v>
      </c>
      <c r="AV6" s="1">
        <f t="shared" si="13"/>
        <v>32.863296516972007</v>
      </c>
      <c r="AW6" s="1">
        <f t="shared" si="21"/>
        <v>9.3491124260355036</v>
      </c>
    </row>
    <row r="7" spans="1:49" x14ac:dyDescent="0.35">
      <c r="B7">
        <v>40655.212299999999</v>
      </c>
      <c r="C7">
        <v>30</v>
      </c>
      <c r="D7" s="1">
        <f t="shared" si="0"/>
        <v>0.14669173046873699</v>
      </c>
      <c r="E7" s="1">
        <f t="shared" si="1"/>
        <v>34.056951971839851</v>
      </c>
      <c r="F7" s="1">
        <f t="shared" si="14"/>
        <v>4.8465266558966071</v>
      </c>
      <c r="G7" s="1"/>
      <c r="I7">
        <v>33981.743799999997</v>
      </c>
      <c r="J7">
        <v>122</v>
      </c>
      <c r="K7" s="1">
        <f t="shared" si="2"/>
        <v>0.12261258816172199</v>
      </c>
      <c r="L7" s="1">
        <f t="shared" si="3"/>
        <v>32.081075516261592</v>
      </c>
      <c r="M7" s="1">
        <f t="shared" si="15"/>
        <v>4.3185840707964598</v>
      </c>
      <c r="O7">
        <v>132481.5791</v>
      </c>
      <c r="P7">
        <v>232</v>
      </c>
      <c r="Q7" s="1">
        <f t="shared" si="4"/>
        <v>0.47801870889282899</v>
      </c>
      <c r="R7" s="1">
        <f t="shared" si="5"/>
        <v>50.491568776471397</v>
      </c>
      <c r="S7" s="1">
        <f t="shared" si="16"/>
        <v>2.6783652736088661</v>
      </c>
      <c r="U7">
        <v>42096.227800000001</v>
      </c>
      <c r="V7">
        <v>1</v>
      </c>
      <c r="W7" s="1">
        <f t="shared" si="6"/>
        <v>0.15189118818568201</v>
      </c>
      <c r="X7" s="1">
        <f t="shared" si="7"/>
        <v>34.454669847565881</v>
      </c>
      <c r="Y7" s="1">
        <f t="shared" si="17"/>
        <v>0.30303030303030304</v>
      </c>
      <c r="AA7">
        <v>30875.057199999999</v>
      </c>
      <c r="AB7">
        <v>90</v>
      </c>
      <c r="AC7" s="1">
        <f t="shared" si="8"/>
        <v>0.11140307263846799</v>
      </c>
      <c r="AD7" s="1">
        <f t="shared" si="9"/>
        <v>31.072029657353745</v>
      </c>
      <c r="AE7" s="1">
        <f t="shared" si="18"/>
        <v>20.408163265306122</v>
      </c>
      <c r="AG7">
        <v>80062.180300000007</v>
      </c>
      <c r="AH7">
        <v>90</v>
      </c>
      <c r="AI7" s="1">
        <f t="shared" si="10"/>
        <v>0.28887955833665702</v>
      </c>
      <c r="AJ7" s="1">
        <f t="shared" si="11"/>
        <v>42.688363245156324</v>
      </c>
      <c r="AK7" s="1">
        <f t="shared" si="19"/>
        <v>8.7124878993223618</v>
      </c>
      <c r="AM7">
        <v>32283.238600000001</v>
      </c>
      <c r="AN7">
        <v>107</v>
      </c>
      <c r="AO7" s="1">
        <f t="shared" si="22"/>
        <v>0.116484058684134</v>
      </c>
      <c r="AP7" s="1">
        <f t="shared" si="23"/>
        <v>31.53741292516386</v>
      </c>
      <c r="AQ7" s="1">
        <f t="shared" si="20"/>
        <v>6.504559270516717</v>
      </c>
      <c r="AS7">
        <v>38411.061099999999</v>
      </c>
      <c r="AT7">
        <v>126</v>
      </c>
      <c r="AU7" s="1">
        <f t="shared" si="12"/>
        <v>0.138594406550409</v>
      </c>
      <c r="AV7" s="1">
        <f t="shared" si="13"/>
        <v>33.418411365213153</v>
      </c>
      <c r="AW7" s="1">
        <f t="shared" si="21"/>
        <v>14.911242603550296</v>
      </c>
    </row>
    <row r="8" spans="1:49" x14ac:dyDescent="0.35">
      <c r="B8">
        <v>42322.9035</v>
      </c>
      <c r="C8">
        <v>70</v>
      </c>
      <c r="D8" s="1">
        <f t="shared" si="0"/>
        <v>0.152709077179665</v>
      </c>
      <c r="E8" s="1">
        <f t="shared" si="1"/>
        <v>34.516401902557611</v>
      </c>
      <c r="F8" s="1">
        <f t="shared" si="14"/>
        <v>11.308562197092083</v>
      </c>
      <c r="G8" s="1"/>
      <c r="I8">
        <v>35375.686999999998</v>
      </c>
      <c r="J8">
        <v>211</v>
      </c>
      <c r="K8" s="1">
        <f t="shared" si="2"/>
        <v>0.12764220007652999</v>
      </c>
      <c r="L8" s="1">
        <f t="shared" si="3"/>
        <v>32.513869629924528</v>
      </c>
      <c r="M8" s="1">
        <f t="shared" si="15"/>
        <v>7.4690265486725664</v>
      </c>
      <c r="O8">
        <v>133819.77679999999</v>
      </c>
      <c r="P8">
        <v>187</v>
      </c>
      <c r="Q8" s="1">
        <f t="shared" si="4"/>
        <v>0.48284718045199199</v>
      </c>
      <c r="R8" s="1">
        <f t="shared" si="5"/>
        <v>50.661004832218403</v>
      </c>
      <c r="S8" s="1">
        <f t="shared" si="16"/>
        <v>2.1588547679519743</v>
      </c>
      <c r="U8">
        <v>45164.459600000002</v>
      </c>
      <c r="V8">
        <v>9</v>
      </c>
      <c r="W8" s="1">
        <f t="shared" si="6"/>
        <v>0.16296195148412401</v>
      </c>
      <c r="X8" s="1">
        <f t="shared" si="7"/>
        <v>35.272207323658392</v>
      </c>
      <c r="Y8" s="1">
        <f t="shared" si="17"/>
        <v>2.7272727272727271</v>
      </c>
      <c r="AA8">
        <v>31501.945899999999</v>
      </c>
      <c r="AB8">
        <v>44</v>
      </c>
      <c r="AC8" s="1">
        <f t="shared" si="8"/>
        <v>0.113665006176921</v>
      </c>
      <c r="AD8" s="1">
        <f t="shared" si="9"/>
        <v>31.280918223892801</v>
      </c>
      <c r="AE8" s="1">
        <f t="shared" si="18"/>
        <v>9.9773242630385486</v>
      </c>
      <c r="AG8">
        <v>89421.154500000004</v>
      </c>
      <c r="AH8">
        <v>100</v>
      </c>
      <c r="AI8" s="1">
        <f t="shared" si="10"/>
        <v>0.322648515455355</v>
      </c>
      <c r="AJ8" s="1">
        <f t="shared" si="11"/>
        <v>44.290827050576489</v>
      </c>
      <c r="AK8" s="1">
        <f t="shared" si="19"/>
        <v>9.6805421103581804</v>
      </c>
      <c r="AM8">
        <v>34986.1005</v>
      </c>
      <c r="AN8">
        <v>16</v>
      </c>
      <c r="AO8" s="1">
        <f t="shared" si="22"/>
        <v>0.126236497963095</v>
      </c>
      <c r="AP8" s="1">
        <f t="shared" si="23"/>
        <v>32.394072182683502</v>
      </c>
      <c r="AQ8" s="1">
        <f t="shared" si="20"/>
        <v>0.97264437689969607</v>
      </c>
      <c r="AS8">
        <v>40798.588400000001</v>
      </c>
      <c r="AT8">
        <v>19</v>
      </c>
      <c r="AU8" s="1">
        <f t="shared" si="12"/>
        <v>0.147209058678996</v>
      </c>
      <c r="AV8" s="1">
        <f t="shared" si="13"/>
        <v>34.096940481426387</v>
      </c>
      <c r="AW8" s="1">
        <f t="shared" si="21"/>
        <v>2.2485207100591715</v>
      </c>
    </row>
    <row r="9" spans="1:49" x14ac:dyDescent="0.35">
      <c r="B9">
        <v>44059.004099999998</v>
      </c>
      <c r="C9">
        <v>19</v>
      </c>
      <c r="D9" s="1">
        <f t="shared" si="0"/>
        <v>0.158973258003579</v>
      </c>
      <c r="E9" s="1">
        <f t="shared" si="1"/>
        <v>34.982050135762655</v>
      </c>
      <c r="F9" s="1">
        <f t="shared" si="14"/>
        <v>3.0694668820678515</v>
      </c>
      <c r="G9" s="1"/>
      <c r="I9">
        <v>35733.017200000002</v>
      </c>
      <c r="J9">
        <v>148</v>
      </c>
      <c r="K9" s="1">
        <f t="shared" si="2"/>
        <v>0.128931515330868</v>
      </c>
      <c r="L9" s="1">
        <f t="shared" si="3"/>
        <v>32.622977401322231</v>
      </c>
      <c r="M9" s="1">
        <f t="shared" si="15"/>
        <v>5.2389380530973453</v>
      </c>
      <c r="O9">
        <v>135171.49179999999</v>
      </c>
      <c r="P9">
        <v>290</v>
      </c>
      <c r="Q9" s="1">
        <f t="shared" si="4"/>
        <v>0.48772442499784197</v>
      </c>
      <c r="R9" s="1">
        <f t="shared" si="5"/>
        <v>50.831009488645407</v>
      </c>
      <c r="S9" s="1">
        <f t="shared" si="16"/>
        <v>3.3479565920110828</v>
      </c>
      <c r="U9">
        <v>45620.666299999997</v>
      </c>
      <c r="V9">
        <v>24</v>
      </c>
      <c r="W9" s="1">
        <f t="shared" si="6"/>
        <v>0.164608031936997</v>
      </c>
      <c r="X9" s="1">
        <f t="shared" si="7"/>
        <v>35.39057133224312</v>
      </c>
      <c r="Y9" s="1">
        <f t="shared" si="17"/>
        <v>7.2727272727272725</v>
      </c>
      <c r="AA9">
        <v>32141.562999999998</v>
      </c>
      <c r="AB9">
        <v>20</v>
      </c>
      <c r="AC9" s="1">
        <f t="shared" si="8"/>
        <v>0.11597286620097</v>
      </c>
      <c r="AD9" s="1">
        <f t="shared" si="9"/>
        <v>31.491211096578187</v>
      </c>
      <c r="AE9" s="1">
        <f t="shared" si="18"/>
        <v>4.5351473922902494</v>
      </c>
      <c r="AG9">
        <v>99874.158200000005</v>
      </c>
      <c r="AH9">
        <v>57</v>
      </c>
      <c r="AI9" s="1">
        <f t="shared" si="10"/>
        <v>0.36036493887565807</v>
      </c>
      <c r="AJ9" s="1">
        <f t="shared" si="11"/>
        <v>45.953445173319814</v>
      </c>
      <c r="AK9" s="1">
        <f t="shared" si="19"/>
        <v>5.5179090029041626</v>
      </c>
      <c r="AM9">
        <v>36057.030299999999</v>
      </c>
      <c r="AN9">
        <v>28</v>
      </c>
      <c r="AO9" s="1">
        <f t="shared" si="22"/>
        <v>0.13010061615815702</v>
      </c>
      <c r="AP9" s="1">
        <f t="shared" si="23"/>
        <v>32.721285015262239</v>
      </c>
      <c r="AQ9" s="1">
        <f t="shared" si="20"/>
        <v>1.7021276595744681</v>
      </c>
      <c r="AS9">
        <v>42472.161099999998</v>
      </c>
      <c r="AT9">
        <v>66</v>
      </c>
      <c r="AU9" s="1">
        <f t="shared" si="12"/>
        <v>0.15324762695940899</v>
      </c>
      <c r="AV9" s="1">
        <f t="shared" si="13"/>
        <v>34.55692992639208</v>
      </c>
      <c r="AW9" s="1">
        <f t="shared" si="21"/>
        <v>7.8106508875739644</v>
      </c>
    </row>
    <row r="10" spans="1:49" x14ac:dyDescent="0.35">
      <c r="B10">
        <v>44953.580300000001</v>
      </c>
      <c r="C10">
        <v>10</v>
      </c>
      <c r="D10" s="1">
        <f t="shared" si="0"/>
        <v>0.16220105890265701</v>
      </c>
      <c r="E10" s="1">
        <f t="shared" si="1"/>
        <v>35.217224672716611</v>
      </c>
      <c r="F10" s="1">
        <f t="shared" si="14"/>
        <v>1.615508885298869</v>
      </c>
      <c r="G10" s="1"/>
      <c r="I10">
        <v>36826.810299999997</v>
      </c>
      <c r="J10">
        <v>39</v>
      </c>
      <c r="K10" s="1">
        <f t="shared" si="2"/>
        <v>0.13287812865635698</v>
      </c>
      <c r="L10" s="1">
        <f t="shared" si="3"/>
        <v>32.952502427815752</v>
      </c>
      <c r="M10" s="1">
        <f t="shared" si="15"/>
        <v>1.3805309734513274</v>
      </c>
      <c r="O10">
        <v>136536.86040000001</v>
      </c>
      <c r="P10">
        <v>109</v>
      </c>
      <c r="Q10" s="1">
        <f t="shared" si="4"/>
        <v>0.492650934326676</v>
      </c>
      <c r="R10" s="1">
        <f t="shared" si="5"/>
        <v>51.001584623886544</v>
      </c>
      <c r="S10" s="1">
        <f t="shared" si="16"/>
        <v>1.2583698914800276</v>
      </c>
      <c r="U10">
        <v>46081.481099999997</v>
      </c>
      <c r="V10">
        <v>3</v>
      </c>
      <c r="W10" s="1">
        <f t="shared" si="6"/>
        <v>0.166270739290209</v>
      </c>
      <c r="X10" s="1">
        <f t="shared" si="7"/>
        <v>35.509332525946022</v>
      </c>
      <c r="Y10" s="1">
        <f t="shared" si="17"/>
        <v>0.90909090909090906</v>
      </c>
      <c r="AA10">
        <v>32466.225299999998</v>
      </c>
      <c r="AB10">
        <v>8</v>
      </c>
      <c r="AC10" s="1">
        <f t="shared" si="8"/>
        <v>0.117144309465207</v>
      </c>
      <c r="AD10" s="1">
        <f t="shared" si="9"/>
        <v>31.596887109005387</v>
      </c>
      <c r="AE10" s="1">
        <f t="shared" si="18"/>
        <v>1.8140589569160999</v>
      </c>
      <c r="AG10">
        <v>108235.9604</v>
      </c>
      <c r="AH10">
        <v>1</v>
      </c>
      <c r="AI10" s="1">
        <f t="shared" si="10"/>
        <v>0.390535909955676</v>
      </c>
      <c r="AJ10" s="1">
        <f t="shared" si="11"/>
        <v>47.201690998394142</v>
      </c>
      <c r="AK10" s="1">
        <f t="shared" si="19"/>
        <v>9.6805421103581799E-2</v>
      </c>
      <c r="AM10">
        <v>38685.088300000003</v>
      </c>
      <c r="AN10">
        <v>23</v>
      </c>
      <c r="AO10" s="1">
        <f t="shared" si="22"/>
        <v>0.13958314875317701</v>
      </c>
      <c r="AP10" s="1">
        <f t="shared" si="23"/>
        <v>33.497692892098677</v>
      </c>
      <c r="AQ10" s="1">
        <f t="shared" si="20"/>
        <v>1.3981762917933132</v>
      </c>
      <c r="AS10">
        <v>43334.517999999996</v>
      </c>
      <c r="AT10">
        <v>2</v>
      </c>
      <c r="AU10" s="1">
        <f t="shared" si="12"/>
        <v>0.15635917450241998</v>
      </c>
      <c r="AV10" s="1">
        <f t="shared" si="13"/>
        <v>34.789246509491271</v>
      </c>
      <c r="AW10" s="1">
        <f t="shared" si="21"/>
        <v>0.23668639053254437</v>
      </c>
    </row>
    <row r="11" spans="1:49" x14ac:dyDescent="0.35">
      <c r="B11">
        <v>46329.616300000002</v>
      </c>
      <c r="C11">
        <v>35</v>
      </c>
      <c r="D11" s="1">
        <f t="shared" si="0"/>
        <v>0.16716605823749703</v>
      </c>
      <c r="E11" s="1">
        <f t="shared" si="1"/>
        <v>35.572954232346589</v>
      </c>
      <c r="F11" s="1">
        <f t="shared" si="14"/>
        <v>5.6542810985460417</v>
      </c>
      <c r="G11" s="1"/>
      <c r="I11">
        <v>38337.459199999998</v>
      </c>
      <c r="J11">
        <v>225</v>
      </c>
      <c r="K11" s="1">
        <f t="shared" si="2"/>
        <v>0.13832883691084799</v>
      </c>
      <c r="L11" s="1">
        <f t="shared" si="3"/>
        <v>33.397052662692751</v>
      </c>
      <c r="M11" s="1">
        <f t="shared" si="15"/>
        <v>7.9646017699115044</v>
      </c>
      <c r="O11">
        <v>137916.02059999999</v>
      </c>
      <c r="P11">
        <v>305</v>
      </c>
      <c r="Q11" s="1">
        <f t="shared" si="4"/>
        <v>0.49762720636871394</v>
      </c>
      <c r="R11" s="1">
        <f t="shared" si="5"/>
        <v>51.172732162953956</v>
      </c>
      <c r="S11" s="1">
        <f t="shared" si="16"/>
        <v>3.5211267605633805</v>
      </c>
      <c r="U11">
        <v>50444.018700000001</v>
      </c>
      <c r="V11">
        <v>4</v>
      </c>
      <c r="W11" s="1">
        <f t="shared" si="6"/>
        <v>0.18201160383315301</v>
      </c>
      <c r="X11" s="1">
        <f t="shared" si="7"/>
        <v>36.596278600469667</v>
      </c>
      <c r="Y11" s="1">
        <f t="shared" si="17"/>
        <v>1.2121212121212122</v>
      </c>
      <c r="AA11">
        <v>32794.166899999997</v>
      </c>
      <c r="AB11">
        <v>1</v>
      </c>
      <c r="AC11" s="1">
        <f t="shared" si="8"/>
        <v>0.11832758506691099</v>
      </c>
      <c r="AD11" s="1">
        <f t="shared" si="9"/>
        <v>31.702917703721269</v>
      </c>
      <c r="AE11" s="1">
        <f t="shared" si="18"/>
        <v>0.22675736961451248</v>
      </c>
      <c r="AG11">
        <v>109329.25290000001</v>
      </c>
      <c r="AH11">
        <v>37</v>
      </c>
      <c r="AI11" s="1">
        <f t="shared" si="10"/>
        <v>0.39448071702125104</v>
      </c>
      <c r="AJ11" s="1">
        <f t="shared" si="11"/>
        <v>47.360087117523065</v>
      </c>
      <c r="AK11" s="1">
        <f t="shared" si="19"/>
        <v>3.5818005808325268</v>
      </c>
      <c r="AM11">
        <v>41089.648399999998</v>
      </c>
      <c r="AN11">
        <v>1</v>
      </c>
      <c r="AO11" s="1">
        <f t="shared" si="22"/>
        <v>0.148259258460396</v>
      </c>
      <c r="AP11" s="1">
        <f t="shared" si="23"/>
        <v>34.17783174806069</v>
      </c>
      <c r="AQ11" s="1">
        <f t="shared" si="20"/>
        <v>6.0790273556231005E-2</v>
      </c>
      <c r="AS11">
        <v>44214.3842</v>
      </c>
      <c r="AT11">
        <v>19</v>
      </c>
      <c r="AU11" s="1">
        <f t="shared" si="12"/>
        <v>0.159533898926598</v>
      </c>
      <c r="AV11" s="1">
        <f t="shared" si="13"/>
        <v>35.023124882033223</v>
      </c>
      <c r="AW11" s="1">
        <f t="shared" si="21"/>
        <v>2.2485207100591715</v>
      </c>
    </row>
    <row r="12" spans="1:49" x14ac:dyDescent="0.35">
      <c r="B12">
        <v>47270.295100000003</v>
      </c>
      <c r="C12">
        <v>1</v>
      </c>
      <c r="D12" s="1">
        <f t="shared" si="0"/>
        <v>0.17056020607686903</v>
      </c>
      <c r="E12" s="1">
        <f t="shared" si="1"/>
        <v>35.812101246557596</v>
      </c>
      <c r="F12" s="1">
        <f t="shared" si="14"/>
        <v>0.16155088852988692</v>
      </c>
      <c r="G12" s="1"/>
      <c r="I12">
        <v>39910.075400000002</v>
      </c>
      <c r="J12">
        <v>8</v>
      </c>
      <c r="K12" s="1">
        <f t="shared" si="2"/>
        <v>0.14400313495752601</v>
      </c>
      <c r="L12" s="1">
        <f t="shared" si="3"/>
        <v>33.847600147134209</v>
      </c>
      <c r="M12" s="1">
        <f t="shared" si="15"/>
        <v>0.2831858407079646</v>
      </c>
      <c r="O12">
        <v>139309.11170000001</v>
      </c>
      <c r="P12">
        <v>56</v>
      </c>
      <c r="Q12" s="1">
        <f t="shared" si="4"/>
        <v>0.50265374374482308</v>
      </c>
      <c r="R12" s="1">
        <f t="shared" si="5"/>
        <v>51.344454025566399</v>
      </c>
      <c r="S12" s="1">
        <f t="shared" si="16"/>
        <v>0.64650196259524362</v>
      </c>
      <c r="U12">
        <v>50953.554199999999</v>
      </c>
      <c r="V12">
        <v>9</v>
      </c>
      <c r="W12" s="1">
        <f t="shared" si="6"/>
        <v>0.18385010472889798</v>
      </c>
      <c r="X12" s="1">
        <f t="shared" si="7"/>
        <v>36.71908581470354</v>
      </c>
      <c r="Y12" s="1">
        <f t="shared" si="17"/>
        <v>2.7272727272727271</v>
      </c>
      <c r="AA12">
        <v>33125.4211</v>
      </c>
      <c r="AB12">
        <v>4</v>
      </c>
      <c r="AC12" s="1">
        <f t="shared" si="8"/>
        <v>0.119522813158809</v>
      </c>
      <c r="AD12" s="1">
        <f t="shared" si="9"/>
        <v>31.809304127371266</v>
      </c>
      <c r="AE12" s="1">
        <f t="shared" si="18"/>
        <v>0.90702947845804993</v>
      </c>
      <c r="AG12">
        <v>111549.0796</v>
      </c>
      <c r="AH12">
        <v>1</v>
      </c>
      <c r="AI12" s="1">
        <f t="shared" si="10"/>
        <v>0.40249027352192401</v>
      </c>
      <c r="AJ12" s="1">
        <f t="shared" si="11"/>
        <v>47.678475754015444</v>
      </c>
      <c r="AK12" s="1">
        <f t="shared" si="19"/>
        <v>9.6805421103581799E-2</v>
      </c>
      <c r="AM12">
        <v>42347.408799999997</v>
      </c>
      <c r="AN12">
        <v>13</v>
      </c>
      <c r="AO12" s="1">
        <f t="shared" si="22"/>
        <v>0.15279749695807202</v>
      </c>
      <c r="AP12" s="1">
        <f t="shared" si="23"/>
        <v>34.523062374923896</v>
      </c>
      <c r="AQ12" s="1">
        <f t="shared" si="20"/>
        <v>0.79027355623100304</v>
      </c>
      <c r="AS12">
        <v>45112.115299999998</v>
      </c>
      <c r="AT12">
        <v>4</v>
      </c>
      <c r="AU12" s="1">
        <f t="shared" si="12"/>
        <v>0.16277308330430701</v>
      </c>
      <c r="AV12" s="1">
        <f t="shared" si="13"/>
        <v>35.25857556728193</v>
      </c>
      <c r="AW12" s="1">
        <f t="shared" si="21"/>
        <v>0.47337278106508873</v>
      </c>
    </row>
    <row r="13" spans="1:49" x14ac:dyDescent="0.35">
      <c r="B13">
        <v>48230.073600000003</v>
      </c>
      <c r="C13">
        <v>19</v>
      </c>
      <c r="D13" s="1">
        <f t="shared" si="0"/>
        <v>0.174023269262784</v>
      </c>
      <c r="E13" s="1">
        <f t="shared" si="1"/>
        <v>36.052856006999463</v>
      </c>
      <c r="F13" s="1">
        <f t="shared" si="14"/>
        <v>3.0694668820678515</v>
      </c>
      <c r="G13" s="1"/>
      <c r="I13">
        <v>41131.728900000002</v>
      </c>
      <c r="J13">
        <v>128</v>
      </c>
      <c r="K13" s="1">
        <f t="shared" si="2"/>
        <v>0.14841109289969101</v>
      </c>
      <c r="L13" s="1">
        <f t="shared" si="3"/>
        <v>34.189495103809655</v>
      </c>
      <c r="M13" s="1">
        <f t="shared" si="15"/>
        <v>4.5309734513274336</v>
      </c>
      <c r="O13">
        <v>140716.27439999999</v>
      </c>
      <c r="P13">
        <v>284</v>
      </c>
      <c r="Q13" s="1">
        <f t="shared" si="4"/>
        <v>0.50773105412733599</v>
      </c>
      <c r="R13" s="1">
        <f t="shared" si="5"/>
        <v>51.516752137044811</v>
      </c>
      <c r="S13" s="1">
        <f t="shared" si="16"/>
        <v>3.278688524590164</v>
      </c>
      <c r="U13">
        <v>51468.236599999997</v>
      </c>
      <c r="V13">
        <v>1</v>
      </c>
      <c r="W13" s="1">
        <f t="shared" si="6"/>
        <v>0.18570717661775399</v>
      </c>
      <c r="X13" s="1">
        <f t="shared" si="7"/>
        <v>36.842305155157348</v>
      </c>
      <c r="Y13" s="1">
        <f t="shared" si="17"/>
        <v>0.30303030303030304</v>
      </c>
      <c r="AA13">
        <v>40500.232499999998</v>
      </c>
      <c r="AB13">
        <v>10</v>
      </c>
      <c r="AC13" s="1">
        <f t="shared" si="8"/>
        <v>0.14613253390417502</v>
      </c>
      <c r="AD13" s="1">
        <f t="shared" si="9"/>
        <v>34.013621236824633</v>
      </c>
      <c r="AE13" s="1">
        <f t="shared" si="18"/>
        <v>2.2675736961451247</v>
      </c>
      <c r="AG13">
        <v>114963.6139</v>
      </c>
      <c r="AH13">
        <v>1</v>
      </c>
      <c r="AI13" s="1">
        <f t="shared" si="10"/>
        <v>0.414810562037841</v>
      </c>
      <c r="AJ13" s="1">
        <f t="shared" si="11"/>
        <v>48.160076519719347</v>
      </c>
      <c r="AK13" s="1">
        <f t="shared" si="19"/>
        <v>9.6805421103581799E-2</v>
      </c>
      <c r="AM13">
        <v>44979.608800000002</v>
      </c>
      <c r="AN13">
        <v>7</v>
      </c>
      <c r="AO13" s="1">
        <f t="shared" si="22"/>
        <v>0.16229497467607201</v>
      </c>
      <c r="AP13" s="1">
        <f t="shared" si="23"/>
        <v>35.224020384106424</v>
      </c>
      <c r="AQ13" s="1">
        <f t="shared" si="20"/>
        <v>0.42553191489361702</v>
      </c>
      <c r="AS13">
        <v>46493.004000000001</v>
      </c>
      <c r="AT13">
        <v>26</v>
      </c>
      <c r="AU13" s="1">
        <f t="shared" si="12"/>
        <v>0.16775559210276</v>
      </c>
      <c r="AV13" s="1">
        <f t="shared" si="13"/>
        <v>35.614722792127971</v>
      </c>
      <c r="AW13" s="1">
        <f t="shared" si="21"/>
        <v>3.0769230769230771</v>
      </c>
    </row>
    <row r="14" spans="1:49" x14ac:dyDescent="0.35">
      <c r="B14">
        <v>48717.246099999997</v>
      </c>
      <c r="C14">
        <v>3</v>
      </c>
      <c r="D14" s="1">
        <f t="shared" si="0"/>
        <v>0.17578108020555899</v>
      </c>
      <c r="E14" s="1">
        <f t="shared" si="1"/>
        <v>36.173839661757626</v>
      </c>
      <c r="F14" s="1">
        <f t="shared" si="14"/>
        <v>0.48465266558966075</v>
      </c>
      <c r="G14" s="1"/>
      <c r="I14">
        <v>42390.777300000002</v>
      </c>
      <c r="J14">
        <v>4</v>
      </c>
      <c r="K14" s="1">
        <f t="shared" si="2"/>
        <v>0.15295397874608702</v>
      </c>
      <c r="L14" s="1">
        <f t="shared" si="3"/>
        <v>34.534843517766987</v>
      </c>
      <c r="M14" s="1">
        <f t="shared" si="15"/>
        <v>0.1415929203539823</v>
      </c>
      <c r="O14">
        <v>142137.65090000001</v>
      </c>
      <c r="P14">
        <v>152</v>
      </c>
      <c r="Q14" s="1">
        <f t="shared" si="4"/>
        <v>0.51285965060087113</v>
      </c>
      <c r="R14" s="1">
        <f t="shared" si="5"/>
        <v>51.689628438760387</v>
      </c>
      <c r="S14" s="1">
        <f t="shared" si="16"/>
        <v>1.7547910413299468</v>
      </c>
      <c r="U14">
        <v>55219.557999999997</v>
      </c>
      <c r="V14">
        <v>1</v>
      </c>
      <c r="W14" s="1">
        <f t="shared" si="6"/>
        <v>0.19924265698002</v>
      </c>
      <c r="X14" s="1">
        <f t="shared" si="7"/>
        <v>37.716496238670643</v>
      </c>
      <c r="Y14" s="1">
        <f t="shared" si="17"/>
        <v>0.30303030303030304</v>
      </c>
      <c r="AA14">
        <v>40909.325799999999</v>
      </c>
      <c r="AB14">
        <v>16</v>
      </c>
      <c r="AC14" s="1">
        <f t="shared" si="8"/>
        <v>0.14760862025830199</v>
      </c>
      <c r="AD14" s="1">
        <f t="shared" si="9"/>
        <v>34.127761772644277</v>
      </c>
      <c r="AE14" s="1">
        <f t="shared" si="18"/>
        <v>3.6281179138321997</v>
      </c>
      <c r="AG14">
        <v>119679.46219999999</v>
      </c>
      <c r="AH14">
        <v>45</v>
      </c>
      <c r="AI14" s="1">
        <f t="shared" si="10"/>
        <v>0.43182623871541798</v>
      </c>
      <c r="AJ14" s="1">
        <f t="shared" si="11"/>
        <v>48.809786587405661</v>
      </c>
      <c r="AK14" s="1">
        <f t="shared" si="19"/>
        <v>4.3562439496611809</v>
      </c>
      <c r="AM14">
        <v>45892.877</v>
      </c>
      <c r="AN14">
        <v>2</v>
      </c>
      <c r="AO14" s="1">
        <f t="shared" si="22"/>
        <v>0.16559021986263001</v>
      </c>
      <c r="AP14" s="1">
        <f t="shared" si="23"/>
        <v>35.460821618475087</v>
      </c>
      <c r="AQ14" s="1">
        <f t="shared" si="20"/>
        <v>0.12158054711246201</v>
      </c>
      <c r="AS14">
        <v>48400.1636</v>
      </c>
      <c r="AT14">
        <v>20</v>
      </c>
      <c r="AU14" s="1">
        <f t="shared" si="12"/>
        <v>0.174636986299884</v>
      </c>
      <c r="AV14" s="1">
        <f t="shared" si="13"/>
        <v>36.095188070745962</v>
      </c>
      <c r="AW14" s="1">
        <f t="shared" si="21"/>
        <v>2.3668639053254439</v>
      </c>
    </row>
    <row r="15" spans="1:49" x14ac:dyDescent="0.35">
      <c r="B15">
        <v>50715.644800000002</v>
      </c>
      <c r="C15">
        <v>7</v>
      </c>
      <c r="D15" s="1">
        <f t="shared" si="0"/>
        <v>0.18299168241091202</v>
      </c>
      <c r="E15" s="1">
        <f t="shared" si="1"/>
        <v>36.661847757769372</v>
      </c>
      <c r="F15" s="1">
        <f t="shared" si="14"/>
        <v>1.1308562197092085</v>
      </c>
      <c r="G15" s="1"/>
      <c r="I15">
        <v>42818.966999999997</v>
      </c>
      <c r="J15">
        <v>39</v>
      </c>
      <c r="K15" s="1">
        <f t="shared" si="2"/>
        <v>0.15449896853972997</v>
      </c>
      <c r="L15" s="1">
        <f t="shared" si="3"/>
        <v>34.650733131129272</v>
      </c>
      <c r="M15" s="1">
        <f t="shared" si="15"/>
        <v>1.3805309734513274</v>
      </c>
      <c r="O15">
        <v>143573.3848</v>
      </c>
      <c r="P15">
        <v>174</v>
      </c>
      <c r="Q15" s="1">
        <f t="shared" si="4"/>
        <v>0.51804005130151198</v>
      </c>
      <c r="R15" s="1">
        <f t="shared" si="5"/>
        <v>51.863084874068207</v>
      </c>
      <c r="S15" s="1">
        <f t="shared" si="16"/>
        <v>2.0087739552066499</v>
      </c>
      <c r="U15">
        <v>55777.331400000003</v>
      </c>
      <c r="V15">
        <v>10</v>
      </c>
      <c r="W15" s="1">
        <f t="shared" si="6"/>
        <v>0.20125520938416602</v>
      </c>
      <c r="X15" s="1">
        <f t="shared" si="7"/>
        <v>37.843062630506068</v>
      </c>
      <c r="Y15" s="1">
        <f t="shared" si="17"/>
        <v>3.0303030303030303</v>
      </c>
      <c r="AA15">
        <v>41322.551299999999</v>
      </c>
      <c r="AB15">
        <v>7</v>
      </c>
      <c r="AC15" s="1">
        <f t="shared" si="8"/>
        <v>0.14909961637514699</v>
      </c>
      <c r="AD15" s="1">
        <f t="shared" si="9"/>
        <v>34.242285317842622</v>
      </c>
      <c r="AE15" s="1">
        <f t="shared" si="18"/>
        <v>1.5873015873015872</v>
      </c>
      <c r="AG15">
        <v>129699.43150000001</v>
      </c>
      <c r="AH15">
        <v>34</v>
      </c>
      <c r="AI15" s="1">
        <f t="shared" si="10"/>
        <v>0.46798019174398509</v>
      </c>
      <c r="AJ15" s="1">
        <f t="shared" si="11"/>
        <v>50.13561999591294</v>
      </c>
      <c r="AK15" s="1">
        <f t="shared" si="19"/>
        <v>3.2913843175217812</v>
      </c>
      <c r="AM15">
        <v>48745.453699999998</v>
      </c>
      <c r="AN15">
        <v>6</v>
      </c>
      <c r="AO15" s="1">
        <f t="shared" si="22"/>
        <v>0.17588285858580299</v>
      </c>
      <c r="AP15" s="1">
        <f t="shared" si="23"/>
        <v>36.180819943619731</v>
      </c>
      <c r="AQ15" s="1">
        <f t="shared" si="20"/>
        <v>0.36474164133738601</v>
      </c>
      <c r="AS15">
        <v>48889.054100000001</v>
      </c>
      <c r="AT15">
        <v>1</v>
      </c>
      <c r="AU15" s="1">
        <f t="shared" si="12"/>
        <v>0.17640099611307902</v>
      </c>
      <c r="AV15" s="1">
        <f t="shared" si="13"/>
        <v>36.216313760497314</v>
      </c>
      <c r="AW15" s="1">
        <f t="shared" si="21"/>
        <v>0.11834319526627218</v>
      </c>
    </row>
    <row r="16" spans="1:49" x14ac:dyDescent="0.35">
      <c r="B16">
        <v>52268.058400000002</v>
      </c>
      <c r="C16">
        <v>11</v>
      </c>
      <c r="D16" s="1">
        <f t="shared" si="0"/>
        <v>0.18859308563829602</v>
      </c>
      <c r="E16" s="1">
        <f t="shared" si="1"/>
        <v>37.032169451674449</v>
      </c>
      <c r="F16" s="1">
        <f t="shared" si="14"/>
        <v>1.7770597738287561</v>
      </c>
      <c r="G16" s="1"/>
      <c r="I16">
        <v>44129.662100000001</v>
      </c>
      <c r="J16">
        <v>49</v>
      </c>
      <c r="K16" s="1">
        <f t="shared" si="2"/>
        <v>0.159228205492599</v>
      </c>
      <c r="L16" s="1">
        <f t="shared" si="3"/>
        <v>35.000740538120233</v>
      </c>
      <c r="M16" s="1">
        <f t="shared" si="15"/>
        <v>1.7345132743362832</v>
      </c>
      <c r="O16">
        <v>145023.62100000001</v>
      </c>
      <c r="P16">
        <v>202</v>
      </c>
      <c r="Q16" s="1">
        <f t="shared" si="4"/>
        <v>0.52327277905599001</v>
      </c>
      <c r="R16" s="1">
        <f t="shared" si="5"/>
        <v>52.037123374780613</v>
      </c>
      <c r="S16" s="1">
        <f t="shared" si="16"/>
        <v>2.3320249365042716</v>
      </c>
      <c r="U16">
        <v>56340.738700000002</v>
      </c>
      <c r="V16">
        <v>3</v>
      </c>
      <c r="W16" s="1">
        <f t="shared" si="6"/>
        <v>0.20328808996995301</v>
      </c>
      <c r="X16" s="1">
        <f t="shared" si="7"/>
        <v>37.970053705572873</v>
      </c>
      <c r="Y16" s="1">
        <f t="shared" si="17"/>
        <v>0.90909090909090906</v>
      </c>
      <c r="AA16">
        <v>42587.440900000001</v>
      </c>
      <c r="AB16">
        <v>1</v>
      </c>
      <c r="AC16" s="1">
        <f t="shared" si="8"/>
        <v>0.153663578380971</v>
      </c>
      <c r="AD16" s="1">
        <f t="shared" si="9"/>
        <v>34.588166992694248</v>
      </c>
      <c r="AE16" s="1">
        <f t="shared" si="18"/>
        <v>0.22675736961451248</v>
      </c>
      <c r="AG16">
        <v>136383.58410000001</v>
      </c>
      <c r="AH16">
        <v>1</v>
      </c>
      <c r="AI16" s="1">
        <f t="shared" si="10"/>
        <v>0.49209788431377904</v>
      </c>
      <c r="AJ16" s="1">
        <f t="shared" si="11"/>
        <v>50.982492682377234</v>
      </c>
      <c r="AK16" s="1">
        <f t="shared" si="19"/>
        <v>9.6805421103581799E-2</v>
      </c>
      <c r="AM16">
        <v>51257.585400000004</v>
      </c>
      <c r="AN16">
        <v>2</v>
      </c>
      <c r="AO16" s="1">
        <f t="shared" si="22"/>
        <v>0.18494710706442602</v>
      </c>
      <c r="AP16" s="1">
        <f t="shared" si="23"/>
        <v>36.791973219380338</v>
      </c>
      <c r="AQ16" s="1">
        <f t="shared" si="20"/>
        <v>0.12158054711246201</v>
      </c>
      <c r="AS16">
        <v>50894.500500000002</v>
      </c>
      <c r="AT16">
        <v>7</v>
      </c>
      <c r="AU16" s="1">
        <f t="shared" si="12"/>
        <v>0.18363702775909502</v>
      </c>
      <c r="AV16" s="1">
        <f t="shared" si="13"/>
        <v>36.704894877124161</v>
      </c>
      <c r="AW16" s="1">
        <f t="shared" si="21"/>
        <v>0.82840236686390534</v>
      </c>
    </row>
    <row r="17" spans="2:49" x14ac:dyDescent="0.35">
      <c r="B17">
        <v>53867.991600000001</v>
      </c>
      <c r="C17">
        <v>1</v>
      </c>
      <c r="D17" s="1">
        <f t="shared" si="0"/>
        <v>0.19436594861120401</v>
      </c>
      <c r="E17" s="1">
        <f t="shared" si="1"/>
        <v>37.406231764952068</v>
      </c>
      <c r="F17" s="1">
        <f t="shared" si="14"/>
        <v>0.16155088852988692</v>
      </c>
      <c r="G17" s="1"/>
      <c r="I17">
        <v>45480.477800000001</v>
      </c>
      <c r="J17">
        <v>79</v>
      </c>
      <c r="K17" s="1">
        <f t="shared" si="2"/>
        <v>0.164102205193182</v>
      </c>
      <c r="L17" s="1">
        <f t="shared" si="3"/>
        <v>35.354283379546274</v>
      </c>
      <c r="M17" s="1">
        <f t="shared" si="15"/>
        <v>2.7964601769911503</v>
      </c>
      <c r="O17">
        <v>146488.5061</v>
      </c>
      <c r="P17">
        <v>114</v>
      </c>
      <c r="Q17" s="1">
        <f t="shared" si="4"/>
        <v>0.52855836282495905</v>
      </c>
      <c r="R17" s="1">
        <f t="shared" si="5"/>
        <v>52.211745907572976</v>
      </c>
      <c r="S17" s="1">
        <f t="shared" si="16"/>
        <v>1.3160932809974601</v>
      </c>
      <c r="U17">
        <v>60447.198100000001</v>
      </c>
      <c r="V17">
        <v>3</v>
      </c>
      <c r="W17" s="1">
        <f t="shared" si="6"/>
        <v>0.218104975712439</v>
      </c>
      <c r="X17" s="1">
        <f t="shared" si="7"/>
        <v>38.871003932482331</v>
      </c>
      <c r="Y17" s="1">
        <f t="shared" si="17"/>
        <v>0.90909090909090906</v>
      </c>
      <c r="AA17">
        <v>43017.616999999998</v>
      </c>
      <c r="AB17">
        <v>1</v>
      </c>
      <c r="AC17" s="1">
        <f t="shared" si="8"/>
        <v>0.15521573548323001</v>
      </c>
      <c r="AD17" s="1">
        <f t="shared" si="9"/>
        <v>34.704235518044577</v>
      </c>
      <c r="AE17" s="1">
        <f t="shared" si="18"/>
        <v>0.22675736961451248</v>
      </c>
      <c r="AG17">
        <v>139152.72330000001</v>
      </c>
      <c r="AH17">
        <v>25</v>
      </c>
      <c r="AI17" s="1">
        <f t="shared" si="10"/>
        <v>0.50208946468382709</v>
      </c>
      <c r="AJ17" s="1">
        <f t="shared" si="11"/>
        <v>51.32523373792413</v>
      </c>
      <c r="AK17" s="1">
        <f t="shared" si="19"/>
        <v>2.4201355275895451</v>
      </c>
      <c r="AM17">
        <v>52298.322</v>
      </c>
      <c r="AN17">
        <v>3</v>
      </c>
      <c r="AO17" s="1">
        <f t="shared" si="22"/>
        <v>0.18870228245717999</v>
      </c>
      <c r="AP17" s="1">
        <f t="shared" si="23"/>
        <v>37.039315374469219</v>
      </c>
      <c r="AQ17" s="1">
        <f t="shared" si="20"/>
        <v>0.18237082066869301</v>
      </c>
      <c r="AS17">
        <v>52452.388899999998</v>
      </c>
      <c r="AT17">
        <v>15</v>
      </c>
      <c r="AU17" s="1">
        <f t="shared" si="12"/>
        <v>0.18925818510509099</v>
      </c>
      <c r="AV17" s="1">
        <f t="shared" si="13"/>
        <v>37.075651390374318</v>
      </c>
      <c r="AW17" s="1">
        <f t="shared" si="21"/>
        <v>1.7751479289940828</v>
      </c>
    </row>
    <row r="18" spans="2:49" x14ac:dyDescent="0.35">
      <c r="B18">
        <v>54961.730100000001</v>
      </c>
      <c r="C18">
        <v>4</v>
      </c>
      <c r="D18" s="1">
        <f t="shared" si="0"/>
        <v>0.19831236492951901</v>
      </c>
      <c r="E18" s="1">
        <f t="shared" si="1"/>
        <v>37.657703427056418</v>
      </c>
      <c r="F18" s="1">
        <f t="shared" si="14"/>
        <v>0.64620355411954766</v>
      </c>
      <c r="G18" s="1"/>
      <c r="I18">
        <v>46872.642099999997</v>
      </c>
      <c r="J18">
        <v>14</v>
      </c>
      <c r="K18" s="1">
        <f t="shared" si="2"/>
        <v>0.16912539849879898</v>
      </c>
      <c r="L18" s="1">
        <f t="shared" si="3"/>
        <v>35.711397341819271</v>
      </c>
      <c r="M18" s="1">
        <f t="shared" si="15"/>
        <v>0.49557522123893805</v>
      </c>
      <c r="O18">
        <v>147968.18789999999</v>
      </c>
      <c r="P18">
        <v>243</v>
      </c>
      <c r="Q18" s="1">
        <f t="shared" si="4"/>
        <v>0.53389733589890098</v>
      </c>
      <c r="R18" s="1">
        <f t="shared" si="5"/>
        <v>52.386954412313223</v>
      </c>
      <c r="S18" s="1">
        <f t="shared" si="16"/>
        <v>2.8053567305472176</v>
      </c>
      <c r="U18">
        <v>61057.775900000001</v>
      </c>
      <c r="V18">
        <v>4</v>
      </c>
      <c r="W18" s="1">
        <f t="shared" si="6"/>
        <v>0.22030805642462101</v>
      </c>
      <c r="X18" s="1">
        <f t="shared" si="7"/>
        <v>39.001444529417633</v>
      </c>
      <c r="Y18" s="1">
        <f t="shared" si="17"/>
        <v>1.2121212121212122</v>
      </c>
      <c r="AA18">
        <v>50522.314200000001</v>
      </c>
      <c r="AB18">
        <v>1</v>
      </c>
      <c r="AC18" s="1">
        <f t="shared" si="8"/>
        <v>0.18229410887329803</v>
      </c>
      <c r="AD18" s="1">
        <f t="shared" si="9"/>
        <v>36.615202831287078</v>
      </c>
      <c r="AE18" s="1">
        <f t="shared" si="18"/>
        <v>0.22675736961451248</v>
      </c>
      <c r="AG18">
        <v>149295.02919999999</v>
      </c>
      <c r="AH18">
        <v>23</v>
      </c>
      <c r="AI18" s="1">
        <f t="shared" si="10"/>
        <v>0.53868483140914802</v>
      </c>
      <c r="AJ18" s="1">
        <f t="shared" si="11"/>
        <v>52.543074544118902</v>
      </c>
      <c r="AK18" s="1">
        <f t="shared" si="19"/>
        <v>2.2265246853823815</v>
      </c>
      <c r="AM18">
        <v>54993.5533</v>
      </c>
      <c r="AN18">
        <v>4</v>
      </c>
      <c r="AO18" s="1">
        <f t="shared" si="22"/>
        <v>0.19842718908152701</v>
      </c>
      <c r="AP18" s="1">
        <f t="shared" si="23"/>
        <v>37.664970043350451</v>
      </c>
      <c r="AQ18" s="1">
        <f t="shared" si="20"/>
        <v>0.24316109422492402</v>
      </c>
      <c r="AS18">
        <v>55155.5602</v>
      </c>
      <c r="AT18">
        <v>2</v>
      </c>
      <c r="AU18" s="1">
        <f t="shared" si="12"/>
        <v>0.19901174075803799</v>
      </c>
      <c r="AV18" s="1">
        <f t="shared" si="13"/>
        <v>37.701919846006589</v>
      </c>
      <c r="AW18" s="1">
        <f t="shared" si="21"/>
        <v>0.23668639053254437</v>
      </c>
    </row>
    <row r="19" spans="2:49" x14ac:dyDescent="0.35">
      <c r="B19">
        <v>56644.116999999998</v>
      </c>
      <c r="C19">
        <v>8</v>
      </c>
      <c r="D19" s="1">
        <f t="shared" si="0"/>
        <v>0.20438273651823</v>
      </c>
      <c r="E19" s="1">
        <f t="shared" si="1"/>
        <v>38.038084265366876</v>
      </c>
      <c r="F19" s="1">
        <f t="shared" si="14"/>
        <v>1.2924071082390953</v>
      </c>
      <c r="G19" s="1"/>
      <c r="I19">
        <v>48307.4208</v>
      </c>
      <c r="J19">
        <v>64</v>
      </c>
      <c r="K19" s="1">
        <f t="shared" si="2"/>
        <v>0.17430235265635199</v>
      </c>
      <c r="L19" s="1">
        <f t="shared" si="3"/>
        <v>36.072118525761205</v>
      </c>
      <c r="M19" s="1">
        <f t="shared" si="15"/>
        <v>2.2654867256637168</v>
      </c>
      <c r="O19">
        <v>149462.8161</v>
      </c>
      <c r="P19">
        <v>95</v>
      </c>
      <c r="Q19" s="1">
        <f t="shared" si="4"/>
        <v>0.53929023842385904</v>
      </c>
      <c r="R19" s="1">
        <f t="shared" si="5"/>
        <v>52.562750883497621</v>
      </c>
      <c r="S19" s="1">
        <f t="shared" si="16"/>
        <v>1.0967444008312168</v>
      </c>
      <c r="U19">
        <v>64852.961499999998</v>
      </c>
      <c r="V19">
        <v>1</v>
      </c>
      <c r="W19" s="1">
        <f t="shared" si="6"/>
        <v>0.23400180715468499</v>
      </c>
      <c r="X19" s="1">
        <f t="shared" si="7"/>
        <v>39.793331829007336</v>
      </c>
      <c r="Y19" s="1">
        <f t="shared" si="17"/>
        <v>0.30303030303030304</v>
      </c>
      <c r="AA19">
        <v>51032.640599999999</v>
      </c>
      <c r="AB19">
        <v>4</v>
      </c>
      <c r="AC19" s="1">
        <f t="shared" si="8"/>
        <v>0.18413546348651399</v>
      </c>
      <c r="AD19" s="1">
        <f t="shared" si="9"/>
        <v>36.738073558863711</v>
      </c>
      <c r="AE19" s="1">
        <f t="shared" si="18"/>
        <v>0.90702947845804993</v>
      </c>
      <c r="AG19">
        <v>158574.80290000001</v>
      </c>
      <c r="AH19">
        <v>1</v>
      </c>
      <c r="AI19" s="1">
        <f t="shared" si="10"/>
        <v>0.57216801807575102</v>
      </c>
      <c r="AJ19" s="1">
        <f t="shared" si="11"/>
        <v>53.60991177980015</v>
      </c>
      <c r="AK19" s="1">
        <f t="shared" si="19"/>
        <v>9.6805421103581799E-2</v>
      </c>
      <c r="AM19">
        <v>58411.8033</v>
      </c>
      <c r="AN19">
        <v>1</v>
      </c>
      <c r="AO19" s="1">
        <f t="shared" si="22"/>
        <v>0.210760884549027</v>
      </c>
      <c r="AP19" s="1">
        <f t="shared" si="23"/>
        <v>38.429721500681069</v>
      </c>
      <c r="AQ19" s="1">
        <f t="shared" si="20"/>
        <v>6.0790273556231005E-2</v>
      </c>
      <c r="AS19">
        <v>56275.441400000003</v>
      </c>
      <c r="AT19">
        <v>8</v>
      </c>
      <c r="AU19" s="1">
        <f t="shared" si="12"/>
        <v>0.20305248490506603</v>
      </c>
      <c r="AV19" s="1">
        <f t="shared" si="13"/>
        <v>37.955379300686872</v>
      </c>
      <c r="AW19" s="1">
        <f t="shared" si="21"/>
        <v>0.94674556213017746</v>
      </c>
    </row>
    <row r="20" spans="2:49" x14ac:dyDescent="0.35">
      <c r="B20">
        <v>58378.002</v>
      </c>
      <c r="C20">
        <v>1</v>
      </c>
      <c r="D20" s="1">
        <f t="shared" si="0"/>
        <v>0.21063892303638002</v>
      </c>
      <c r="E20" s="1">
        <f t="shared" si="1"/>
        <v>38.422307330297677</v>
      </c>
      <c r="F20" s="1">
        <f t="shared" si="14"/>
        <v>0.16155088852988692</v>
      </c>
      <c r="G20" s="1"/>
      <c r="I20">
        <v>49786.118300000002</v>
      </c>
      <c r="J20">
        <v>9</v>
      </c>
      <c r="K20" s="1">
        <f t="shared" si="2"/>
        <v>0.179637774188877</v>
      </c>
      <c r="L20" s="1">
        <f t="shared" si="3"/>
        <v>36.43648335944814</v>
      </c>
      <c r="M20" s="1">
        <f t="shared" si="15"/>
        <v>0.31858407079646017</v>
      </c>
      <c r="O20">
        <v>150972.54149999999</v>
      </c>
      <c r="P20">
        <v>224</v>
      </c>
      <c r="Q20" s="1">
        <f t="shared" si="4"/>
        <v>0.54473761451488489</v>
      </c>
      <c r="R20" s="1">
        <f t="shared" si="5"/>
        <v>52.739137273765301</v>
      </c>
      <c r="S20" s="1">
        <f t="shared" si="16"/>
        <v>2.5860078503809745</v>
      </c>
      <c r="U20">
        <v>65508.041899999997</v>
      </c>
      <c r="V20">
        <v>3</v>
      </c>
      <c r="W20" s="1">
        <f t="shared" si="6"/>
        <v>0.236365461703161</v>
      </c>
      <c r="X20" s="1">
        <f t="shared" si="7"/>
        <v>39.926867496477549</v>
      </c>
      <c r="Y20" s="1">
        <f t="shared" si="17"/>
        <v>0.90909090909090906</v>
      </c>
      <c r="AA20">
        <v>51548.121800000001</v>
      </c>
      <c r="AB20">
        <v>2</v>
      </c>
      <c r="AC20" s="1">
        <f t="shared" si="8"/>
        <v>0.18599541759754201</v>
      </c>
      <c r="AD20" s="1">
        <f t="shared" si="9"/>
        <v>36.861356604528858</v>
      </c>
      <c r="AE20" s="1">
        <f t="shared" si="18"/>
        <v>0.45351473922902497</v>
      </c>
      <c r="AG20">
        <v>160176.5686</v>
      </c>
      <c r="AH20">
        <v>21</v>
      </c>
      <c r="AI20" s="1">
        <f t="shared" si="10"/>
        <v>0.57794749305683402</v>
      </c>
      <c r="AJ20" s="1">
        <f t="shared" si="11"/>
        <v>53.789812162490414</v>
      </c>
      <c r="AK20" s="1">
        <f t="shared" si="19"/>
        <v>2.0329138431752178</v>
      </c>
      <c r="AM20">
        <v>72137.573199999999</v>
      </c>
      <c r="AN20">
        <v>1</v>
      </c>
      <c r="AO20" s="1">
        <f t="shared" si="22"/>
        <v>0.26028607024450801</v>
      </c>
      <c r="AP20" s="1">
        <f t="shared" si="23"/>
        <v>41.230715852088544</v>
      </c>
      <c r="AQ20" s="1">
        <f t="shared" si="20"/>
        <v>6.0790273556231005E-2</v>
      </c>
      <c r="AS20">
        <v>57998.041299999997</v>
      </c>
      <c r="AT20">
        <v>1</v>
      </c>
      <c r="AU20" s="1">
        <f t="shared" si="12"/>
        <v>0.20926795263824699</v>
      </c>
      <c r="AV20" s="1">
        <f t="shared" si="13"/>
        <v>38.338766987501728</v>
      </c>
      <c r="AW20" s="1">
        <f t="shared" si="21"/>
        <v>0.11834319526627218</v>
      </c>
    </row>
    <row r="21" spans="2:49" x14ac:dyDescent="0.35">
      <c r="B21">
        <v>62006.620199999998</v>
      </c>
      <c r="C21">
        <v>4</v>
      </c>
      <c r="D21" s="1">
        <f t="shared" si="0"/>
        <v>0.223731666939438</v>
      </c>
      <c r="E21" s="1">
        <f t="shared" si="1"/>
        <v>39.202435813908359</v>
      </c>
      <c r="F21" s="1">
        <f t="shared" si="14"/>
        <v>0.64620355411954766</v>
      </c>
      <c r="G21" s="1"/>
      <c r="I21">
        <v>51310.078999999998</v>
      </c>
      <c r="J21">
        <v>38</v>
      </c>
      <c r="K21" s="1">
        <f t="shared" si="2"/>
        <v>0.18513651394701</v>
      </c>
      <c r="L21" s="1">
        <f t="shared" si="3"/>
        <v>36.804528656656252</v>
      </c>
      <c r="M21" s="1">
        <f t="shared" si="15"/>
        <v>1.345132743362832</v>
      </c>
      <c r="O21">
        <v>152497.51670000001</v>
      </c>
      <c r="P21">
        <v>100</v>
      </c>
      <c r="Q21" s="1">
        <f t="shared" si="4"/>
        <v>0.55024001478177309</v>
      </c>
      <c r="R21" s="1">
        <f t="shared" si="5"/>
        <v>52.916115574727435</v>
      </c>
      <c r="S21" s="1">
        <f t="shared" si="16"/>
        <v>1.1544677903486493</v>
      </c>
      <c r="U21">
        <v>70282.670700000002</v>
      </c>
      <c r="V21">
        <v>1</v>
      </c>
      <c r="W21" s="1">
        <f t="shared" si="6"/>
        <v>0.25359322959303304</v>
      </c>
      <c r="X21" s="1">
        <f t="shared" si="7"/>
        <v>40.874248832880632</v>
      </c>
      <c r="Y21" s="1">
        <f t="shared" si="17"/>
        <v>0.30303030303030304</v>
      </c>
      <c r="AA21">
        <v>52068.8099</v>
      </c>
      <c r="AB21">
        <v>2</v>
      </c>
      <c r="AC21" s="1">
        <f t="shared" si="8"/>
        <v>0.18787415919308101</v>
      </c>
      <c r="AD21" s="1">
        <f t="shared" si="9"/>
        <v>36.985053359363015</v>
      </c>
      <c r="AE21" s="1">
        <f t="shared" si="18"/>
        <v>0.45351473922902497</v>
      </c>
      <c r="AG21">
        <v>170132.70939999999</v>
      </c>
      <c r="AH21">
        <v>16</v>
      </c>
      <c r="AI21" s="1">
        <f t="shared" si="10"/>
        <v>0.61387114072998605</v>
      </c>
      <c r="AJ21" s="1">
        <f t="shared" si="11"/>
        <v>54.881963238082129</v>
      </c>
      <c r="AK21" s="1">
        <f t="shared" si="19"/>
        <v>1.5488867376573088</v>
      </c>
      <c r="AM21">
        <v>75096.682100000005</v>
      </c>
      <c r="AN21">
        <v>1</v>
      </c>
      <c r="AO21" s="1">
        <f t="shared" si="22"/>
        <v>0.27096309738639901</v>
      </c>
      <c r="AP21" s="1">
        <f t="shared" si="23"/>
        <v>41.786944438302832</v>
      </c>
      <c r="AQ21" s="1">
        <f t="shared" si="20"/>
        <v>6.0790273556231005E-2</v>
      </c>
      <c r="AS21">
        <v>60987.011700000003</v>
      </c>
      <c r="AT21">
        <v>2</v>
      </c>
      <c r="AU21" s="1">
        <f t="shared" si="12"/>
        <v>0.22005272574582302</v>
      </c>
      <c r="AV21" s="1">
        <f t="shared" si="13"/>
        <v>38.986371522010892</v>
      </c>
      <c r="AW21" s="1">
        <f t="shared" si="21"/>
        <v>0.23668639053254437</v>
      </c>
    </row>
    <row r="22" spans="2:49" x14ac:dyDescent="0.35">
      <c r="B22">
        <v>64550.1538</v>
      </c>
      <c r="C22">
        <v>1</v>
      </c>
      <c r="D22" s="1">
        <f t="shared" si="0"/>
        <v>0.23290921943962203</v>
      </c>
      <c r="E22" s="1">
        <f t="shared" si="1"/>
        <v>39.731301610854807</v>
      </c>
      <c r="F22" s="1">
        <f t="shared" si="14"/>
        <v>0.16155088852988692</v>
      </c>
      <c r="G22" s="1"/>
      <c r="I22">
        <v>52351.881399999998</v>
      </c>
      <c r="J22">
        <v>4</v>
      </c>
      <c r="K22" s="1">
        <f t="shared" si="2"/>
        <v>0.18889553494866601</v>
      </c>
      <c r="L22" s="1">
        <f t="shared" si="3"/>
        <v>37.051955210726412</v>
      </c>
      <c r="M22" s="1">
        <f t="shared" si="15"/>
        <v>0.1415929203539823</v>
      </c>
      <c r="O22">
        <v>154037.89559999999</v>
      </c>
      <c r="P22">
        <v>178</v>
      </c>
      <c r="Q22" s="1">
        <f t="shared" si="4"/>
        <v>0.55579799452496403</v>
      </c>
      <c r="R22" s="1">
        <f t="shared" si="5"/>
        <v>53.093687756701996</v>
      </c>
      <c r="S22" s="1">
        <f t="shared" si="16"/>
        <v>2.0549526668205957</v>
      </c>
      <c r="U22">
        <v>70992.596699999995</v>
      </c>
      <c r="V22">
        <v>3</v>
      </c>
      <c r="W22" s="1">
        <f t="shared" si="6"/>
        <v>0.25615477748697302</v>
      </c>
      <c r="X22" s="1">
        <f t="shared" si="7"/>
        <v>41.011411776121825</v>
      </c>
      <c r="Y22" s="1">
        <f t="shared" si="17"/>
        <v>0.90909090909090906</v>
      </c>
      <c r="AA22">
        <v>52594.7575</v>
      </c>
      <c r="AB22">
        <v>1</v>
      </c>
      <c r="AC22" s="1">
        <f t="shared" si="8"/>
        <v>0.18977187806392501</v>
      </c>
      <c r="AD22" s="1">
        <f t="shared" si="9"/>
        <v>37.109165212789577</v>
      </c>
      <c r="AE22" s="1">
        <f t="shared" si="18"/>
        <v>0.22675736961451248</v>
      </c>
      <c r="AG22">
        <v>178900.61979999999</v>
      </c>
      <c r="AH22">
        <v>3</v>
      </c>
      <c r="AI22" s="1">
        <f t="shared" si="10"/>
        <v>0.64550742735616196</v>
      </c>
      <c r="AJ22" s="1">
        <f t="shared" si="11"/>
        <v>55.80900943293944</v>
      </c>
      <c r="AK22" s="1">
        <f t="shared" si="19"/>
        <v>0.29041626331074538</v>
      </c>
      <c r="AM22">
        <v>88197.776400000002</v>
      </c>
      <c r="AN22">
        <v>1</v>
      </c>
      <c r="AO22" s="1">
        <f t="shared" si="22"/>
        <v>0.31823433482871599</v>
      </c>
      <c r="AP22" s="1">
        <f t="shared" si="23"/>
        <v>44.087916735939459</v>
      </c>
      <c r="AQ22" s="1">
        <f t="shared" si="20"/>
        <v>6.0790273556231005E-2</v>
      </c>
      <c r="AS22">
        <v>62225.294999999998</v>
      </c>
      <c r="AT22">
        <v>6</v>
      </c>
      <c r="AU22" s="1">
        <f t="shared" si="12"/>
        <v>0.22452068716605</v>
      </c>
      <c r="AV22" s="1">
        <f t="shared" si="13"/>
        <v>39.248465990569883</v>
      </c>
      <c r="AW22" s="1">
        <f t="shared" si="21"/>
        <v>0.7100591715976331</v>
      </c>
    </row>
    <row r="23" spans="2:49" x14ac:dyDescent="0.35">
      <c r="B23">
        <v>66526.043799999999</v>
      </c>
      <c r="C23">
        <v>3</v>
      </c>
      <c r="D23" s="1">
        <f t="shared" si="0"/>
        <v>0.24003860597872201</v>
      </c>
      <c r="E23" s="1">
        <f t="shared" si="1"/>
        <v>40.132627884176742</v>
      </c>
      <c r="F23" s="1">
        <f t="shared" si="14"/>
        <v>0.48465266558966075</v>
      </c>
      <c r="G23" s="1"/>
      <c r="I23">
        <v>52880.688300000002</v>
      </c>
      <c r="J23">
        <v>7</v>
      </c>
      <c r="K23" s="1">
        <f t="shared" si="2"/>
        <v>0.19080357071717702</v>
      </c>
      <c r="L23" s="1">
        <f t="shared" si="3"/>
        <v>37.176291566777351</v>
      </c>
      <c r="M23" s="1">
        <f t="shared" si="15"/>
        <v>0.24778761061946902</v>
      </c>
      <c r="O23">
        <v>155593.834</v>
      </c>
      <c r="P23">
        <v>155</v>
      </c>
      <c r="Q23" s="1">
        <f t="shared" si="4"/>
        <v>0.56141211590046003</v>
      </c>
      <c r="R23" s="1">
        <f t="shared" si="5"/>
        <v>53.271855836363599</v>
      </c>
      <c r="S23" s="1">
        <f t="shared" si="16"/>
        <v>1.7894250750404064</v>
      </c>
      <c r="U23">
        <v>75405.303799999994</v>
      </c>
      <c r="V23">
        <v>5</v>
      </c>
      <c r="W23" s="1">
        <f t="shared" si="6"/>
        <v>0.27207666311812201</v>
      </c>
      <c r="X23" s="1">
        <f t="shared" si="7"/>
        <v>41.844109553787305</v>
      </c>
      <c r="Y23" s="1">
        <f t="shared" si="17"/>
        <v>1.5151515151515151</v>
      </c>
      <c r="AA23">
        <v>53126.017699999997</v>
      </c>
      <c r="AB23">
        <v>1</v>
      </c>
      <c r="AC23" s="1">
        <f t="shared" si="8"/>
        <v>0.191688765804963</v>
      </c>
      <c r="AD23" s="1">
        <f t="shared" si="9"/>
        <v>37.233693551555461</v>
      </c>
      <c r="AE23" s="1">
        <f t="shared" si="18"/>
        <v>0.22675736961451248</v>
      </c>
      <c r="AG23">
        <v>190020.59669999999</v>
      </c>
      <c r="AH23">
        <v>10</v>
      </c>
      <c r="AI23" s="1">
        <f t="shared" si="10"/>
        <v>0.68563041680697301</v>
      </c>
      <c r="AJ23" s="1">
        <f t="shared" si="11"/>
        <v>56.94215838165465</v>
      </c>
      <c r="AK23" s="1">
        <f t="shared" si="19"/>
        <v>0.96805421103581801</v>
      </c>
      <c r="AM23">
        <v>90897.523700000005</v>
      </c>
      <c r="AN23">
        <v>1</v>
      </c>
      <c r="AO23" s="1">
        <f t="shared" si="22"/>
        <v>0.32797553603910301</v>
      </c>
      <c r="AP23" s="1">
        <f t="shared" si="23"/>
        <v>44.53324921956839</v>
      </c>
      <c r="AQ23" s="1">
        <f t="shared" si="20"/>
        <v>6.0790273556231005E-2</v>
      </c>
      <c r="AS23">
        <v>66760.657000000007</v>
      </c>
      <c r="AT23">
        <v>5</v>
      </c>
      <c r="AU23" s="1">
        <f t="shared" si="12"/>
        <v>0.24088513498083003</v>
      </c>
      <c r="AV23" s="1">
        <f t="shared" si="13"/>
        <v>40.179750268287457</v>
      </c>
      <c r="AW23" s="1">
        <f t="shared" si="21"/>
        <v>0.59171597633136097</v>
      </c>
    </row>
    <row r="24" spans="2:49" x14ac:dyDescent="0.35">
      <c r="B24">
        <v>68562.416100000002</v>
      </c>
      <c r="C24">
        <v>2</v>
      </c>
      <c r="D24" s="1">
        <f t="shared" si="0"/>
        <v>0.24738622414785902</v>
      </c>
      <c r="E24" s="1">
        <f t="shared" si="1"/>
        <v>40.538007959633468</v>
      </c>
      <c r="F24" s="1">
        <f t="shared" si="14"/>
        <v>0.32310177705977383</v>
      </c>
      <c r="G24" s="1"/>
      <c r="I24">
        <v>53954.380499999999</v>
      </c>
      <c r="J24">
        <v>17</v>
      </c>
      <c r="K24" s="1">
        <f t="shared" si="2"/>
        <v>0.19467765617629501</v>
      </c>
      <c r="L24" s="1">
        <f t="shared" si="3"/>
        <v>37.426217395240677</v>
      </c>
      <c r="M24" s="1">
        <f t="shared" si="15"/>
        <v>0.60176991150442483</v>
      </c>
      <c r="O24">
        <v>157165.4889</v>
      </c>
      <c r="P24">
        <v>173</v>
      </c>
      <c r="Q24" s="1">
        <f t="shared" si="4"/>
        <v>0.56708294539409099</v>
      </c>
      <c r="R24" s="1">
        <f t="shared" si="5"/>
        <v>53.450621794310884</v>
      </c>
      <c r="S24" s="1">
        <f t="shared" si="16"/>
        <v>1.9972292773031632</v>
      </c>
      <c r="U24">
        <v>80901.305800000002</v>
      </c>
      <c r="V24">
        <v>1</v>
      </c>
      <c r="W24" s="1">
        <f t="shared" si="6"/>
        <v>0.29190728257450205</v>
      </c>
      <c r="X24" s="1">
        <f t="shared" si="7"/>
        <v>42.836983031745632</v>
      </c>
      <c r="Y24" s="1">
        <f t="shared" si="17"/>
        <v>0.30303030303030304</v>
      </c>
      <c r="AA24">
        <v>61152.545299999998</v>
      </c>
      <c r="AB24">
        <v>3</v>
      </c>
      <c r="AC24" s="1">
        <f t="shared" si="8"/>
        <v>0.22065000242600702</v>
      </c>
      <c r="AD24" s="1">
        <f t="shared" si="9"/>
        <v>39.021612492169567</v>
      </c>
      <c r="AE24" s="1">
        <f t="shared" si="18"/>
        <v>0.68027210884353739</v>
      </c>
      <c r="AG24">
        <v>199813.4436</v>
      </c>
      <c r="AH24">
        <v>16</v>
      </c>
      <c r="AI24" s="1">
        <f t="shared" si="10"/>
        <v>0.72096486906308399</v>
      </c>
      <c r="AJ24" s="1">
        <f t="shared" si="11"/>
        <v>57.904004650374297</v>
      </c>
      <c r="AK24" s="1">
        <f t="shared" si="19"/>
        <v>1.5488867376573088</v>
      </c>
      <c r="AM24">
        <v>108922.73789999999</v>
      </c>
      <c r="AN24">
        <v>1</v>
      </c>
      <c r="AO24" s="1">
        <f t="shared" si="22"/>
        <v>0.39301393366340098</v>
      </c>
      <c r="AP24" s="1">
        <f t="shared" si="23"/>
        <v>47.301315115270462</v>
      </c>
      <c r="AQ24" s="1">
        <f t="shared" si="20"/>
        <v>6.0790273556231005E-2</v>
      </c>
      <c r="AS24">
        <v>68116.168799999999</v>
      </c>
      <c r="AT24">
        <v>1</v>
      </c>
      <c r="AU24" s="1">
        <f t="shared" si="12"/>
        <v>0.24577607910247198</v>
      </c>
      <c r="AV24" s="1">
        <f t="shared" si="13"/>
        <v>40.449867512129956</v>
      </c>
      <c r="AW24" s="1">
        <f t="shared" si="21"/>
        <v>0.11834319526627218</v>
      </c>
    </row>
    <row r="25" spans="2:49" x14ac:dyDescent="0.35">
      <c r="B25">
        <v>78921.147200000007</v>
      </c>
      <c r="C25">
        <v>1</v>
      </c>
      <c r="D25" s="1">
        <f t="shared" si="0"/>
        <v>0.28476249411556803</v>
      </c>
      <c r="E25" s="1">
        <f t="shared" si="1"/>
        <v>42.48459628232623</v>
      </c>
      <c r="F25" s="1">
        <f t="shared" si="14"/>
        <v>0.16155088852988692</v>
      </c>
      <c r="G25" s="1"/>
      <c r="I25">
        <v>55605.9323</v>
      </c>
      <c r="J25">
        <v>16</v>
      </c>
      <c r="K25" s="1">
        <f t="shared" si="2"/>
        <v>0.20063676886553702</v>
      </c>
      <c r="L25" s="1">
        <f t="shared" si="3"/>
        <v>37.804259996303784</v>
      </c>
      <c r="M25" s="1">
        <f t="shared" si="15"/>
        <v>0.5663716814159292</v>
      </c>
      <c r="O25">
        <v>158753.0191</v>
      </c>
      <c r="P25">
        <v>123</v>
      </c>
      <c r="Q25" s="1">
        <f t="shared" si="4"/>
        <v>0.57281105598642901</v>
      </c>
      <c r="R25" s="1">
        <f t="shared" si="5"/>
        <v>53.629987642283105</v>
      </c>
      <c r="S25" s="1">
        <f t="shared" si="16"/>
        <v>1.4199953821288387</v>
      </c>
      <c r="U25">
        <v>85929.911399999997</v>
      </c>
      <c r="V25">
        <v>2</v>
      </c>
      <c r="W25" s="1">
        <f t="shared" si="6"/>
        <v>0.31005144701436599</v>
      </c>
      <c r="X25" s="1">
        <f t="shared" si="7"/>
        <v>43.706747307198363</v>
      </c>
      <c r="Y25" s="1">
        <f t="shared" si="17"/>
        <v>0.60606060606060608</v>
      </c>
      <c r="AA25">
        <v>61770.247799999997</v>
      </c>
      <c r="AB25">
        <v>2</v>
      </c>
      <c r="AC25" s="1">
        <f t="shared" si="8"/>
        <v>0.222878790409482</v>
      </c>
      <c r="AD25" s="1">
        <f t="shared" si="9"/>
        <v>39.152558486621132</v>
      </c>
      <c r="AE25" s="1">
        <f t="shared" si="18"/>
        <v>0.45351473922902497</v>
      </c>
      <c r="AG25">
        <v>210110.9719</v>
      </c>
      <c r="AH25">
        <v>12</v>
      </c>
      <c r="AI25" s="1">
        <f t="shared" si="10"/>
        <v>0.75812030769986105</v>
      </c>
      <c r="AJ25" s="1">
        <f t="shared" si="11"/>
        <v>58.882098082198873</v>
      </c>
      <c r="AK25" s="1">
        <f t="shared" si="19"/>
        <v>1.1616650532429815</v>
      </c>
      <c r="AM25">
        <v>114536.1488</v>
      </c>
      <c r="AN25">
        <v>1</v>
      </c>
      <c r="AO25" s="1">
        <f t="shared" si="22"/>
        <v>0.41326818673867199</v>
      </c>
      <c r="AP25" s="1">
        <f t="shared" si="23"/>
        <v>48.100311753788837</v>
      </c>
      <c r="AQ25" s="1">
        <f t="shared" si="20"/>
        <v>6.0790273556231005E-2</v>
      </c>
      <c r="AS25">
        <v>72350.085000000006</v>
      </c>
      <c r="AT25">
        <v>3</v>
      </c>
      <c r="AU25" s="1">
        <f t="shared" si="12"/>
        <v>0.26105285319615001</v>
      </c>
      <c r="AV25" s="1">
        <f t="shared" si="13"/>
        <v>41.271163676209653</v>
      </c>
      <c r="AW25" s="1">
        <f t="shared" si="21"/>
        <v>0.35502958579881655</v>
      </c>
    </row>
    <row r="26" spans="2:49" x14ac:dyDescent="0.35">
      <c r="B26">
        <v>86392.618600000002</v>
      </c>
      <c r="C26">
        <v>1</v>
      </c>
      <c r="D26" s="1">
        <f t="shared" si="0"/>
        <v>0.31172098250633401</v>
      </c>
      <c r="E26" s="1">
        <f t="shared" si="1"/>
        <v>43.785056227723658</v>
      </c>
      <c r="F26" s="1">
        <f t="shared" si="14"/>
        <v>0.16155088852988692</v>
      </c>
      <c r="G26" s="1"/>
      <c r="I26">
        <v>56734.957900000001</v>
      </c>
      <c r="J26">
        <v>4</v>
      </c>
      <c r="K26" s="1">
        <f t="shared" si="2"/>
        <v>0.204710507745201</v>
      </c>
      <c r="L26" s="1">
        <f t="shared" si="3"/>
        <v>38.058407460265997</v>
      </c>
      <c r="M26" s="1">
        <f t="shared" si="15"/>
        <v>0.1415929203539823</v>
      </c>
      <c r="O26">
        <v>160356.58489999999</v>
      </c>
      <c r="P26">
        <v>217</v>
      </c>
      <c r="Q26" s="1">
        <f t="shared" si="4"/>
        <v>0.57859702607033092</v>
      </c>
      <c r="R26" s="1">
        <f t="shared" si="5"/>
        <v>53.809955387025127</v>
      </c>
      <c r="S26" s="1">
        <f t="shared" si="16"/>
        <v>2.5051951050565688</v>
      </c>
      <c r="U26">
        <v>90358.370699999999</v>
      </c>
      <c r="V26">
        <v>2</v>
      </c>
      <c r="W26" s="1">
        <f t="shared" si="6"/>
        <v>0.32603016957603298</v>
      </c>
      <c r="X26" s="1">
        <f t="shared" si="7"/>
        <v>44.445025827162645</v>
      </c>
      <c r="Y26" s="1">
        <f t="shared" si="17"/>
        <v>0.60606060606060608</v>
      </c>
      <c r="AA26">
        <v>71102.786200000002</v>
      </c>
      <c r="AB26">
        <v>2</v>
      </c>
      <c r="AC26" s="1">
        <f t="shared" si="8"/>
        <v>0.25655236213897797</v>
      </c>
      <c r="AD26" s="1">
        <f t="shared" si="9"/>
        <v>41.032619109223226</v>
      </c>
      <c r="AE26" s="1">
        <f t="shared" si="18"/>
        <v>0.45351473922902497</v>
      </c>
      <c r="AG26">
        <v>218729.79870000001</v>
      </c>
      <c r="AH26">
        <v>7</v>
      </c>
      <c r="AI26" s="1">
        <f t="shared" si="10"/>
        <v>0.78921867237135312</v>
      </c>
      <c r="AJ26" s="1">
        <f t="shared" si="11"/>
        <v>59.676455046648442</v>
      </c>
      <c r="AK26" s="1">
        <f t="shared" si="19"/>
        <v>0.67763794772507258</v>
      </c>
      <c r="AM26">
        <v>124125.5025</v>
      </c>
      <c r="AN26">
        <v>1</v>
      </c>
      <c r="AO26" s="1">
        <f t="shared" si="22"/>
        <v>0.44786839686547503</v>
      </c>
      <c r="AP26" s="1">
        <f t="shared" si="23"/>
        <v>49.406873504709722</v>
      </c>
      <c r="AQ26" s="1">
        <f t="shared" si="20"/>
        <v>6.0790273556231005E-2</v>
      </c>
      <c r="AS26">
        <v>76847.169899999994</v>
      </c>
      <c r="AT26">
        <v>3</v>
      </c>
      <c r="AU26" s="1">
        <f t="shared" si="12"/>
        <v>0.27727918996148099</v>
      </c>
      <c r="AV26" s="1">
        <f t="shared" si="13"/>
        <v>42.109135471812863</v>
      </c>
      <c r="AW26" s="1">
        <f t="shared" si="21"/>
        <v>0.35502958579881655</v>
      </c>
    </row>
    <row r="27" spans="2:49" x14ac:dyDescent="0.35">
      <c r="B27">
        <v>90844.923800000004</v>
      </c>
      <c r="C27">
        <v>1</v>
      </c>
      <c r="D27" s="1">
        <f t="shared" si="0"/>
        <v>0.32778574560592205</v>
      </c>
      <c r="E27" s="1">
        <f t="shared" si="1"/>
        <v>44.52465750609565</v>
      </c>
      <c r="F27" s="1">
        <f t="shared" si="14"/>
        <v>0.16155088852988692</v>
      </c>
      <c r="G27" s="1"/>
      <c r="I27">
        <v>58471.623599999999</v>
      </c>
      <c r="J27">
        <v>14</v>
      </c>
      <c r="K27" s="1">
        <f t="shared" si="2"/>
        <v>0.210976727557284</v>
      </c>
      <c r="L27" s="1">
        <f t="shared" si="3"/>
        <v>38.442835820134675</v>
      </c>
      <c r="M27" s="1">
        <f t="shared" si="15"/>
        <v>0.49557522123893805</v>
      </c>
      <c r="O27">
        <v>161976.34839999999</v>
      </c>
      <c r="P27">
        <v>51</v>
      </c>
      <c r="Q27" s="1">
        <f t="shared" si="4"/>
        <v>0.58444144053339597</v>
      </c>
      <c r="R27" s="1">
        <f t="shared" si="5"/>
        <v>53.990527062231934</v>
      </c>
      <c r="S27" s="1">
        <f t="shared" si="16"/>
        <v>0.58877857307781112</v>
      </c>
      <c r="U27">
        <v>100920.93150000001</v>
      </c>
      <c r="V27">
        <v>2</v>
      </c>
      <c r="W27" s="1">
        <f t="shared" si="6"/>
        <v>0.36414189582898504</v>
      </c>
      <c r="X27" s="1">
        <f t="shared" si="7"/>
        <v>46.113432361267513</v>
      </c>
      <c r="Y27" s="1">
        <f t="shared" si="17"/>
        <v>0.60606060606060608</v>
      </c>
      <c r="AA27">
        <v>72546.460800000001</v>
      </c>
      <c r="AB27">
        <v>1</v>
      </c>
      <c r="AC27" s="1">
        <f t="shared" si="8"/>
        <v>0.26176141439395201</v>
      </c>
      <c r="AD27" s="1">
        <f t="shared" si="9"/>
        <v>41.308469949576718</v>
      </c>
      <c r="AE27" s="1">
        <f t="shared" si="18"/>
        <v>0.22675736961451248</v>
      </c>
      <c r="AG27">
        <v>230002.1948</v>
      </c>
      <c r="AH27">
        <v>12</v>
      </c>
      <c r="AI27" s="1">
        <f t="shared" si="10"/>
        <v>0.82989161925541211</v>
      </c>
      <c r="AJ27" s="1">
        <f t="shared" si="11"/>
        <v>60.684488062988436</v>
      </c>
      <c r="AK27" s="1">
        <f t="shared" si="19"/>
        <v>1.1616650532429815</v>
      </c>
      <c r="AM27">
        <v>134517.70920000001</v>
      </c>
      <c r="AN27">
        <v>1</v>
      </c>
      <c r="AO27" s="1">
        <f t="shared" si="22"/>
        <v>0.48536545315834806</v>
      </c>
      <c r="AP27" s="1">
        <f t="shared" si="23"/>
        <v>50.748925730070603</v>
      </c>
      <c r="AQ27" s="1">
        <f t="shared" si="20"/>
        <v>6.0790273556231005E-2</v>
      </c>
      <c r="AS27">
        <v>80807.5435</v>
      </c>
      <c r="AT27">
        <v>3</v>
      </c>
      <c r="AU27" s="1">
        <f t="shared" si="12"/>
        <v>0.291568970381265</v>
      </c>
      <c r="AV27" s="1">
        <f t="shared" si="13"/>
        <v>42.820427688246177</v>
      </c>
      <c r="AW27" s="1">
        <f t="shared" si="21"/>
        <v>0.35502958579881655</v>
      </c>
    </row>
    <row r="28" spans="2:49" x14ac:dyDescent="0.35">
      <c r="B28">
        <v>98450.767999999996</v>
      </c>
      <c r="C28">
        <v>1</v>
      </c>
      <c r="D28" s="1">
        <f t="shared" si="0"/>
        <v>0.35522907658991998</v>
      </c>
      <c r="E28" s="1">
        <f t="shared" si="1"/>
        <v>45.734092791354392</v>
      </c>
      <c r="F28" s="1">
        <f t="shared" si="14"/>
        <v>0.16155088852988692</v>
      </c>
      <c r="G28" s="1"/>
      <c r="I28">
        <v>59658.8344</v>
      </c>
      <c r="J28">
        <v>4</v>
      </c>
      <c r="K28" s="1">
        <f t="shared" si="2"/>
        <v>0.21526040969373603</v>
      </c>
      <c r="L28" s="1">
        <f t="shared" si="3"/>
        <v>38.701276264141157</v>
      </c>
      <c r="M28" s="1">
        <f t="shared" si="15"/>
        <v>0.1415929203539823</v>
      </c>
      <c r="O28">
        <v>163612.4731</v>
      </c>
      <c r="P28">
        <v>170</v>
      </c>
      <c r="Q28" s="1">
        <f t="shared" si="4"/>
        <v>0.59034488931468909</v>
      </c>
      <c r="R28" s="1">
        <f t="shared" si="5"/>
        <v>54.171704681947233</v>
      </c>
      <c r="S28" s="1">
        <f t="shared" si="16"/>
        <v>1.9625952435927037</v>
      </c>
      <c r="U28">
        <v>111591.0347</v>
      </c>
      <c r="V28">
        <v>1</v>
      </c>
      <c r="W28" s="1">
        <f t="shared" si="6"/>
        <v>0.40264165549419301</v>
      </c>
      <c r="X28" s="1">
        <f t="shared" si="7"/>
        <v>47.684452508794315</v>
      </c>
      <c r="Y28" s="1">
        <f t="shared" si="17"/>
        <v>0.30303030303030304</v>
      </c>
      <c r="AA28">
        <v>81845.328200000004</v>
      </c>
      <c r="AB28">
        <v>1</v>
      </c>
      <c r="AC28" s="1">
        <f t="shared" si="8"/>
        <v>0.29531349475795804</v>
      </c>
      <c r="AD28" s="1">
        <f t="shared" si="9"/>
        <v>43.002958067296319</v>
      </c>
      <c r="AE28" s="1">
        <f t="shared" si="18"/>
        <v>0.22675736961451248</v>
      </c>
      <c r="AG28">
        <v>239436.96660000001</v>
      </c>
      <c r="AH28">
        <v>9</v>
      </c>
      <c r="AI28" s="1">
        <f t="shared" si="10"/>
        <v>0.86393406851645416</v>
      </c>
      <c r="AJ28" s="1">
        <f t="shared" si="11"/>
        <v>61.503160411695625</v>
      </c>
      <c r="AK28" s="1">
        <f t="shared" si="19"/>
        <v>0.8712487899322362</v>
      </c>
      <c r="AM28">
        <v>156405.32819999999</v>
      </c>
      <c r="AN28">
        <v>1</v>
      </c>
      <c r="AO28" s="1">
        <f t="shared" si="22"/>
        <v>0.56434014115795805</v>
      </c>
      <c r="AP28" s="1">
        <f t="shared" si="23"/>
        <v>53.364307795892955</v>
      </c>
      <c r="AQ28" s="1">
        <f t="shared" si="20"/>
        <v>6.0790273556231005E-2</v>
      </c>
      <c r="AS28">
        <v>82448.263999999996</v>
      </c>
      <c r="AT28">
        <v>1</v>
      </c>
      <c r="AU28" s="1">
        <f t="shared" si="12"/>
        <v>0.29748900168216003</v>
      </c>
      <c r="AV28" s="1">
        <f t="shared" si="13"/>
        <v>43.108297468622105</v>
      </c>
      <c r="AW28" s="1">
        <f t="shared" si="21"/>
        <v>0.11834319526627218</v>
      </c>
    </row>
    <row r="29" spans="2:49" x14ac:dyDescent="0.35">
      <c r="C29">
        <f>SUM(C2:C28)</f>
        <v>619</v>
      </c>
      <c r="E29" s="1"/>
      <c r="I29">
        <v>60870.150399999999</v>
      </c>
      <c r="J29">
        <v>10</v>
      </c>
      <c r="K29" s="1">
        <f t="shared" si="2"/>
        <v>0.21963106797177601</v>
      </c>
      <c r="L29" s="1">
        <f t="shared" si="3"/>
        <v>38.961454133587907</v>
      </c>
      <c r="M29" s="1">
        <f t="shared" si="15"/>
        <v>0.35398230088495575</v>
      </c>
      <c r="O29">
        <v>165265.1244</v>
      </c>
      <c r="P29">
        <v>87</v>
      </c>
      <c r="Q29" s="1">
        <f t="shared" si="4"/>
        <v>0.596307969208836</v>
      </c>
      <c r="R29" s="1">
        <f t="shared" si="5"/>
        <v>54.353490294465935</v>
      </c>
      <c r="S29" s="1">
        <f t="shared" si="16"/>
        <v>1.004386977603325</v>
      </c>
      <c r="U29">
        <v>120933.8134</v>
      </c>
      <c r="V29">
        <v>2</v>
      </c>
      <c r="W29" s="1">
        <f t="shared" si="6"/>
        <v>0.43635217617174599</v>
      </c>
      <c r="X29" s="1">
        <f t="shared" si="7"/>
        <v>48.979718150895572</v>
      </c>
      <c r="Y29" s="1">
        <f t="shared" si="17"/>
        <v>0.60606060606060608</v>
      </c>
      <c r="AA29">
        <v>91412.745800000004</v>
      </c>
      <c r="AB29">
        <v>1</v>
      </c>
      <c r="AC29" s="1">
        <f t="shared" si="8"/>
        <v>0.32983455526810207</v>
      </c>
      <c r="AD29" s="1">
        <f t="shared" si="9"/>
        <v>44.617231335385483</v>
      </c>
      <c r="AE29" s="1">
        <f t="shared" si="18"/>
        <v>0.22675736961451248</v>
      </c>
      <c r="AG29">
        <v>249258.7562</v>
      </c>
      <c r="AH29">
        <v>6</v>
      </c>
      <c r="AI29" s="1">
        <f t="shared" si="10"/>
        <v>0.89937295153327801</v>
      </c>
      <c r="AJ29" s="1">
        <f t="shared" si="11"/>
        <v>62.332877180071968</v>
      </c>
      <c r="AK29" s="1">
        <f t="shared" si="19"/>
        <v>0.58083252662149076</v>
      </c>
      <c r="AM29">
        <v>176453.06589999999</v>
      </c>
      <c r="AN29">
        <v>1</v>
      </c>
      <c r="AO29" s="1">
        <f t="shared" si="22"/>
        <v>0.63667618784972102</v>
      </c>
      <c r="AP29" s="1">
        <f t="shared" si="23"/>
        <v>55.553330680407939</v>
      </c>
      <c r="AQ29" s="1">
        <f t="shared" si="20"/>
        <v>6.0790273556231005E-2</v>
      </c>
      <c r="AS29">
        <v>86697.293999999994</v>
      </c>
      <c r="AT29">
        <v>1</v>
      </c>
      <c r="AU29" s="1">
        <f t="shared" si="12"/>
        <v>0.31282030923785997</v>
      </c>
      <c r="AV29" s="1">
        <f t="shared" si="13"/>
        <v>43.836467171313856</v>
      </c>
      <c r="AW29" s="1">
        <f t="shared" si="21"/>
        <v>0.11834319526627218</v>
      </c>
    </row>
    <row r="30" spans="2:49" x14ac:dyDescent="0.35">
      <c r="B30" t="s">
        <v>13</v>
      </c>
      <c r="C30" s="35">
        <f>C29/0.00001038</f>
        <v>59633911.368015409</v>
      </c>
      <c r="E30" s="1"/>
      <c r="I30">
        <v>61485.000399999997</v>
      </c>
      <c r="J30">
        <v>1</v>
      </c>
      <c r="K30" s="1">
        <f t="shared" si="2"/>
        <v>0.22184956359327601</v>
      </c>
      <c r="L30" s="1">
        <f t="shared" si="3"/>
        <v>39.092198247288579</v>
      </c>
      <c r="M30" s="1">
        <f t="shared" si="15"/>
        <v>3.5398230088495575E-2</v>
      </c>
      <c r="O30">
        <v>166934.46909999999</v>
      </c>
      <c r="P30">
        <v>117</v>
      </c>
      <c r="Q30" s="1">
        <f t="shared" si="4"/>
        <v>0.60233128206192899</v>
      </c>
      <c r="R30" s="1">
        <f t="shared" si="5"/>
        <v>54.535885925179173</v>
      </c>
      <c r="S30" s="1">
        <f t="shared" si="16"/>
        <v>1.3507273147079197</v>
      </c>
      <c r="U30">
        <v>125894.5615</v>
      </c>
      <c r="V30">
        <v>1</v>
      </c>
      <c r="W30" s="1">
        <f t="shared" si="6"/>
        <v>0.45425149785868502</v>
      </c>
      <c r="X30" s="1">
        <f t="shared" si="7"/>
        <v>49.640485718023001</v>
      </c>
      <c r="Y30" s="1">
        <f t="shared" si="17"/>
        <v>0.30303030303030304</v>
      </c>
      <c r="AA30">
        <v>92336.106799999994</v>
      </c>
      <c r="AB30">
        <v>2</v>
      </c>
      <c r="AC30" s="1">
        <f t="shared" si="8"/>
        <v>0.33316621719469203</v>
      </c>
      <c r="AD30" s="1">
        <f t="shared" si="9"/>
        <v>44.766954699211652</v>
      </c>
      <c r="AE30" s="1">
        <f t="shared" si="18"/>
        <v>0.45351473922902497</v>
      </c>
      <c r="AG30">
        <v>259483.43900000001</v>
      </c>
      <c r="AH30">
        <v>2</v>
      </c>
      <c r="AI30" s="1">
        <f t="shared" si="10"/>
        <v>0.9362655497654101</v>
      </c>
      <c r="AJ30" s="1">
        <f t="shared" si="11"/>
        <v>63.173787347035372</v>
      </c>
      <c r="AK30" s="1">
        <f t="shared" si="19"/>
        <v>0.1936108422071636</v>
      </c>
      <c r="AM30">
        <v>224586.96090000001</v>
      </c>
      <c r="AN30">
        <v>1</v>
      </c>
      <c r="AO30" s="1">
        <f t="shared" si="22"/>
        <v>0.81035242644977112</v>
      </c>
      <c r="AP30" s="1">
        <f t="shared" si="23"/>
        <v>60.20444334686001</v>
      </c>
      <c r="AQ30" s="1">
        <f t="shared" si="20"/>
        <v>6.0790273556231005E-2</v>
      </c>
      <c r="AS30">
        <v>90253.647899999996</v>
      </c>
      <c r="AT30">
        <v>1</v>
      </c>
      <c r="AU30" s="1">
        <f t="shared" si="12"/>
        <v>0.325652309816301</v>
      </c>
      <c r="AV30" s="1">
        <f t="shared" si="13"/>
        <v>44.427849013023334</v>
      </c>
      <c r="AW30" s="1">
        <f t="shared" si="21"/>
        <v>0.11834319526627218</v>
      </c>
    </row>
    <row r="31" spans="2:49" x14ac:dyDescent="0.35">
      <c r="C31" t="s">
        <v>125</v>
      </c>
      <c r="D31" s="1">
        <f>AVERAGE(D2:D28)</f>
        <v>0.19888488043255531</v>
      </c>
      <c r="I31">
        <v>62733.394999999997</v>
      </c>
      <c r="J31">
        <v>2</v>
      </c>
      <c r="K31" s="1">
        <f t="shared" si="2"/>
        <v>0.22635400850505</v>
      </c>
      <c r="L31" s="1">
        <f t="shared" si="3"/>
        <v>39.355004182906875</v>
      </c>
      <c r="M31" s="1">
        <f t="shared" si="15"/>
        <v>7.0796460176991149E-2</v>
      </c>
      <c r="O31">
        <v>168620.6758</v>
      </c>
      <c r="P31">
        <v>155</v>
      </c>
      <c r="Q31" s="1">
        <f t="shared" si="4"/>
        <v>0.60841543621480199</v>
      </c>
      <c r="R31" s="1">
        <f t="shared" si="5"/>
        <v>54.718893619027497</v>
      </c>
      <c r="S31" s="1">
        <f t="shared" si="16"/>
        <v>1.7894250750404064</v>
      </c>
      <c r="U31">
        <v>135070.53099999999</v>
      </c>
      <c r="V31">
        <v>1</v>
      </c>
      <c r="W31" s="1">
        <f t="shared" si="6"/>
        <v>0.48736013924888999</v>
      </c>
      <c r="X31" s="1">
        <f t="shared" si="7"/>
        <v>50.818350957515591</v>
      </c>
      <c r="Y31" s="1">
        <f t="shared" si="17"/>
        <v>0.30303030303030304</v>
      </c>
      <c r="AA31">
        <v>111764.23820000001</v>
      </c>
      <c r="AB31">
        <v>2</v>
      </c>
      <c r="AC31" s="1">
        <f t="shared" si="8"/>
        <v>0.40326660663085806</v>
      </c>
      <c r="AD31" s="1">
        <f t="shared" si="9"/>
        <v>47.709110537124964</v>
      </c>
      <c r="AE31" s="1">
        <f t="shared" si="18"/>
        <v>0.45351473922902497</v>
      </c>
      <c r="AG31">
        <v>270127.54190000001</v>
      </c>
      <c r="AH31">
        <v>5</v>
      </c>
      <c r="AI31" s="1">
        <f t="shared" si="10"/>
        <v>0.97467149540816111</v>
      </c>
      <c r="AJ31" s="1">
        <f t="shared" si="11"/>
        <v>64.026041925233088</v>
      </c>
      <c r="AK31" s="1">
        <f t="shared" si="19"/>
        <v>0.48402710551790901</v>
      </c>
      <c r="AM31">
        <v>280162.66320000001</v>
      </c>
      <c r="AN31">
        <v>1</v>
      </c>
      <c r="AO31" s="1">
        <f t="shared" si="22"/>
        <v>1.0108801197316082</v>
      </c>
      <c r="AP31" s="1">
        <f t="shared" si="23"/>
        <v>64.809268284830111</v>
      </c>
      <c r="AQ31" s="1">
        <f t="shared" si="20"/>
        <v>6.0790273556231005E-2</v>
      </c>
      <c r="AS31">
        <v>94904.933999999994</v>
      </c>
      <c r="AT31">
        <v>1</v>
      </c>
      <c r="AU31" s="1">
        <f t="shared" si="12"/>
        <v>0.34243503380946</v>
      </c>
      <c r="AV31" s="1">
        <f t="shared" si="13"/>
        <v>45.17830811414548</v>
      </c>
      <c r="AW31" s="1">
        <f t="shared" si="21"/>
        <v>0.11834319526627218</v>
      </c>
    </row>
    <row r="32" spans="2:49" x14ac:dyDescent="0.35">
      <c r="E32" s="1"/>
      <c r="I32">
        <v>64007.137000000002</v>
      </c>
      <c r="J32">
        <v>11</v>
      </c>
      <c r="K32" s="1">
        <f t="shared" si="2"/>
        <v>0.23094991165202999</v>
      </c>
      <c r="L32" s="1">
        <f t="shared" si="3"/>
        <v>39.619576875443009</v>
      </c>
      <c r="M32" s="1">
        <f t="shared" si="15"/>
        <v>0.38938053097345132</v>
      </c>
      <c r="O32">
        <v>170323.91500000001</v>
      </c>
      <c r="P32">
        <v>190</v>
      </c>
      <c r="Q32" s="1">
        <f t="shared" si="4"/>
        <v>0.61456104686385005</v>
      </c>
      <c r="R32" s="1">
        <f t="shared" si="5"/>
        <v>54.902515449020228</v>
      </c>
      <c r="S32" s="1">
        <f t="shared" si="16"/>
        <v>2.1934888016624337</v>
      </c>
      <c r="U32">
        <v>144915.30160000001</v>
      </c>
      <c r="V32">
        <v>1</v>
      </c>
      <c r="W32" s="1">
        <f t="shared" si="6"/>
        <v>0.52288194208010408</v>
      </c>
      <c r="X32" s="1">
        <f t="shared" si="7"/>
        <v>52.024164488325489</v>
      </c>
      <c r="Y32" s="1">
        <f t="shared" si="17"/>
        <v>0.30303030303030304</v>
      </c>
      <c r="AA32">
        <v>112893.16989999999</v>
      </c>
      <c r="AB32">
        <v>1</v>
      </c>
      <c r="AC32" s="1">
        <f t="shared" si="8"/>
        <v>0.40734000670148102</v>
      </c>
      <c r="AD32" s="1">
        <f t="shared" si="9"/>
        <v>47.869209423518036</v>
      </c>
      <c r="AE32" s="1">
        <f t="shared" si="18"/>
        <v>0.22675736961451248</v>
      </c>
      <c r="AG32">
        <v>278396.18709999998</v>
      </c>
      <c r="AH32">
        <v>4</v>
      </c>
      <c r="AI32" s="1">
        <f t="shared" si="10"/>
        <v>1.0045063383323489</v>
      </c>
      <c r="AJ32" s="1">
        <f t="shared" si="11"/>
        <v>64.672769625193851</v>
      </c>
      <c r="AK32" s="1">
        <f t="shared" si="19"/>
        <v>0.38722168441432719</v>
      </c>
      <c r="AM32">
        <v>294601.04580000002</v>
      </c>
      <c r="AN32">
        <v>1</v>
      </c>
      <c r="AO32" s="1">
        <f t="shared" si="22"/>
        <v>1.0629765474451021</v>
      </c>
      <c r="AP32" s="1">
        <f t="shared" si="23"/>
        <v>65.90400292180064</v>
      </c>
      <c r="AQ32" s="1">
        <f t="shared" si="20"/>
        <v>6.0790273556231005E-2</v>
      </c>
      <c r="AS32">
        <v>96831.888500000001</v>
      </c>
      <c r="AT32">
        <v>2</v>
      </c>
      <c r="AU32" s="1">
        <f t="shared" si="12"/>
        <v>0.34938785176681503</v>
      </c>
      <c r="AV32" s="1">
        <f t="shared" si="13"/>
        <v>45.482029244662748</v>
      </c>
      <c r="AW32" s="1">
        <f t="shared" si="21"/>
        <v>0.23668639053254437</v>
      </c>
    </row>
    <row r="33" spans="4:49" x14ac:dyDescent="0.35">
      <c r="E33" s="1"/>
      <c r="I33">
        <v>65306.741099999999</v>
      </c>
      <c r="J33">
        <v>5</v>
      </c>
      <c r="K33" s="1">
        <f t="shared" si="2"/>
        <v>0.235639130169609</v>
      </c>
      <c r="L33" s="1">
        <f t="shared" si="3"/>
        <v>39.885928211863586</v>
      </c>
      <c r="M33" s="1">
        <f t="shared" si="15"/>
        <v>0.17699115044247787</v>
      </c>
      <c r="O33">
        <v>172044.3585</v>
      </c>
      <c r="P33">
        <v>28</v>
      </c>
      <c r="Q33" s="1">
        <f t="shared" si="4"/>
        <v>0.62076873389611509</v>
      </c>
      <c r="R33" s="1">
        <f t="shared" si="5"/>
        <v>55.086753449678326</v>
      </c>
      <c r="S33" s="1">
        <f t="shared" si="16"/>
        <v>0.32325098129762181</v>
      </c>
      <c r="U33">
        <v>155477.61960000001</v>
      </c>
      <c r="V33">
        <v>1</v>
      </c>
      <c r="W33" s="1">
        <f t="shared" si="6"/>
        <v>0.56099279226452403</v>
      </c>
      <c r="X33" s="1">
        <f t="shared" si="7"/>
        <v>53.258589460690509</v>
      </c>
      <c r="Y33" s="1">
        <f t="shared" si="17"/>
        <v>0.30303030303030304</v>
      </c>
      <c r="AA33">
        <v>122344.96769999999</v>
      </c>
      <c r="AB33">
        <v>1</v>
      </c>
      <c r="AC33" s="1">
        <f t="shared" si="8"/>
        <v>0.441443889005463</v>
      </c>
      <c r="AD33" s="1">
        <f t="shared" si="9"/>
        <v>49.169493659304216</v>
      </c>
      <c r="AE33" s="1">
        <f t="shared" si="18"/>
        <v>0.22675736961451248</v>
      </c>
      <c r="AG33">
        <v>281208.26980000001</v>
      </c>
      <c r="AH33">
        <v>1</v>
      </c>
      <c r="AI33" s="1">
        <f t="shared" si="10"/>
        <v>1.014652867009662</v>
      </c>
      <c r="AJ33" s="1">
        <f t="shared" si="11"/>
        <v>64.889793968732434</v>
      </c>
      <c r="AK33" s="1">
        <f t="shared" si="19"/>
        <v>9.6805421103581799E-2</v>
      </c>
      <c r="AM33">
        <v>378751.5503</v>
      </c>
      <c r="AN33">
        <v>1</v>
      </c>
      <c r="AO33" s="1">
        <f t="shared" si="22"/>
        <v>1.3666075562769571</v>
      </c>
      <c r="AP33" s="1">
        <f t="shared" si="23"/>
        <v>71.66138081908133</v>
      </c>
      <c r="AQ33" s="1">
        <f t="shared" si="20"/>
        <v>6.0790273556231005E-2</v>
      </c>
      <c r="AS33">
        <v>97809.988400000002</v>
      </c>
      <c r="AT33">
        <v>1</v>
      </c>
      <c r="AU33" s="1">
        <f t="shared" si="12"/>
        <v>0.35291702204499603</v>
      </c>
      <c r="AV33" s="1">
        <f t="shared" si="13"/>
        <v>45.634654650259499</v>
      </c>
      <c r="AW33" s="1">
        <f t="shared" si="21"/>
        <v>0.11834319526627218</v>
      </c>
    </row>
    <row r="34" spans="4:49" x14ac:dyDescent="0.35">
      <c r="D34" t="s">
        <v>128</v>
      </c>
      <c r="E34" s="1">
        <f>AVERAGE(E2:E30)</f>
        <v>37.333142879886154</v>
      </c>
      <c r="I34">
        <v>66632.732499999998</v>
      </c>
      <c r="J34">
        <v>4</v>
      </c>
      <c r="K34" s="1">
        <f t="shared" si="2"/>
        <v>0.24042355907917498</v>
      </c>
      <c r="L34" s="1">
        <f t="shared" si="3"/>
        <v>40.154070168617864</v>
      </c>
      <c r="M34" s="1">
        <f t="shared" si="15"/>
        <v>0.1415929203539823</v>
      </c>
      <c r="O34">
        <v>173782.18040000001</v>
      </c>
      <c r="P34">
        <v>148</v>
      </c>
      <c r="Q34" s="1">
        <f t="shared" si="4"/>
        <v>0.62703912549747609</v>
      </c>
      <c r="R34" s="1">
        <f t="shared" si="5"/>
        <v>55.271609722738418</v>
      </c>
      <c r="S34" s="1">
        <f t="shared" si="16"/>
        <v>1.708612329716001</v>
      </c>
      <c r="U34">
        <v>165141.68640000001</v>
      </c>
      <c r="V34">
        <v>1</v>
      </c>
      <c r="W34" s="1">
        <f t="shared" si="6"/>
        <v>0.59586258145161608</v>
      </c>
      <c r="X34" s="1">
        <f t="shared" si="7"/>
        <v>54.339954554521888</v>
      </c>
      <c r="Y34" s="1">
        <f t="shared" si="17"/>
        <v>0.30303030303030304</v>
      </c>
      <c r="AA34">
        <v>132588.10209999999</v>
      </c>
      <c r="AB34">
        <v>1</v>
      </c>
      <c r="AC34" s="1">
        <f t="shared" si="8"/>
        <v>0.47840306411619898</v>
      </c>
      <c r="AD34" s="1">
        <f t="shared" si="9"/>
        <v>50.505097883721852</v>
      </c>
      <c r="AE34" s="1">
        <f t="shared" si="18"/>
        <v>0.22675736961451248</v>
      </c>
      <c r="AG34">
        <v>289816.09769999998</v>
      </c>
      <c r="AH34">
        <v>8</v>
      </c>
      <c r="AI34" s="1">
        <f t="shared" ref="AI34:AI65" si="24">(AG34*0.00000000360819)*1000</f>
        <v>1.0457115455601629</v>
      </c>
      <c r="AJ34" s="1">
        <f t="shared" ref="AJ34:AJ65" si="25">((1.92*(AI34/7130000000000000))^(1/3))*10000000</f>
        <v>65.545246431680994</v>
      </c>
      <c r="AK34" s="1">
        <f t="shared" si="19"/>
        <v>0.77444336882865439</v>
      </c>
      <c r="AM34">
        <v>435975.10889999999</v>
      </c>
      <c r="AN34">
        <v>1</v>
      </c>
      <c r="AO34" s="1">
        <f t="shared" si="22"/>
        <v>1.5730810281818912</v>
      </c>
      <c r="AP34" s="1">
        <f t="shared" si="23"/>
        <v>75.102477537134192</v>
      </c>
      <c r="AQ34" s="1">
        <f t="shared" si="20"/>
        <v>6.0790273556231005E-2</v>
      </c>
      <c r="AS34">
        <v>104938.9816</v>
      </c>
      <c r="AT34">
        <v>1</v>
      </c>
      <c r="AU34" s="1">
        <f t="shared" si="12"/>
        <v>0.37863978401930404</v>
      </c>
      <c r="AV34" s="1">
        <f t="shared" si="13"/>
        <v>46.717469872499848</v>
      </c>
      <c r="AW34" s="1">
        <f t="shared" si="21"/>
        <v>0.11834319526627218</v>
      </c>
    </row>
    <row r="35" spans="4:49" x14ac:dyDescent="0.35">
      <c r="I35">
        <v>67985.646900000007</v>
      </c>
      <c r="J35">
        <v>8</v>
      </c>
      <c r="K35" s="1">
        <f t="shared" si="2"/>
        <v>0.24530513128811104</v>
      </c>
      <c r="L35" s="1">
        <f t="shared" si="3"/>
        <v>40.42401476946592</v>
      </c>
      <c r="M35" s="1">
        <f t="shared" si="15"/>
        <v>0.2831858407079646</v>
      </c>
      <c r="O35">
        <v>175537.55590000001</v>
      </c>
      <c r="P35">
        <v>79</v>
      </c>
      <c r="Q35" s="1">
        <f t="shared" si="4"/>
        <v>0.63337285382282105</v>
      </c>
      <c r="R35" s="1">
        <f t="shared" si="5"/>
        <v>55.457086306955382</v>
      </c>
      <c r="S35" s="1">
        <f t="shared" si="16"/>
        <v>0.91202955437543287</v>
      </c>
      <c r="V35">
        <f>SUM(V2:V34)</f>
        <v>330</v>
      </c>
      <c r="AA35">
        <v>133927.37580000001</v>
      </c>
      <c r="AB35">
        <v>1</v>
      </c>
      <c r="AC35" s="1">
        <f t="shared" si="8"/>
        <v>0.48323541808780207</v>
      </c>
      <c r="AD35" s="1">
        <f t="shared" si="9"/>
        <v>50.674579340776567</v>
      </c>
      <c r="AE35" s="1">
        <f t="shared" si="18"/>
        <v>0.22675736961451248</v>
      </c>
      <c r="AG35">
        <v>298687.41259999998</v>
      </c>
      <c r="AH35">
        <v>5</v>
      </c>
      <c r="AI35" s="1">
        <f t="shared" si="24"/>
        <v>1.0777209352691941</v>
      </c>
      <c r="AJ35" s="1">
        <f t="shared" si="25"/>
        <v>66.207319632405216</v>
      </c>
      <c r="AK35" s="1">
        <f t="shared" si="19"/>
        <v>0.48402710551790901</v>
      </c>
      <c r="AN35">
        <f>SUM(AN2:AN34)</f>
        <v>1645</v>
      </c>
      <c r="AS35">
        <v>105998.97139999999</v>
      </c>
      <c r="AT35">
        <v>2</v>
      </c>
      <c r="AU35" s="1">
        <f t="shared" si="12"/>
        <v>0.38246442861576596</v>
      </c>
      <c r="AV35" s="1">
        <f t="shared" si="13"/>
        <v>46.874241093378203</v>
      </c>
      <c r="AW35" s="1">
        <f t="shared" si="21"/>
        <v>0.23668639053254437</v>
      </c>
    </row>
    <row r="36" spans="4:49" x14ac:dyDescent="0.35">
      <c r="D36" s="1"/>
      <c r="I36">
        <v>69366.030899999998</v>
      </c>
      <c r="J36">
        <v>1</v>
      </c>
      <c r="K36" s="1">
        <f t="shared" si="2"/>
        <v>0.25028581903307101</v>
      </c>
      <c r="L36" s="1">
        <f t="shared" si="3"/>
        <v>40.695774124075569</v>
      </c>
      <c r="M36" s="1">
        <f t="shared" si="15"/>
        <v>3.5398230088495575E-2</v>
      </c>
      <c r="O36">
        <v>177310.66250000001</v>
      </c>
      <c r="P36">
        <v>194</v>
      </c>
      <c r="Q36" s="1">
        <f t="shared" si="4"/>
        <v>0.63977055932587501</v>
      </c>
      <c r="R36" s="1">
        <f t="shared" si="5"/>
        <v>55.643185304116329</v>
      </c>
      <c r="S36" s="1">
        <f t="shared" si="16"/>
        <v>2.2396675132763795</v>
      </c>
      <c r="U36" t="s">
        <v>13</v>
      </c>
      <c r="V36" s="35">
        <f>V35/0.00001038</f>
        <v>31791907.514450867</v>
      </c>
      <c r="AA36">
        <v>151093.93229999999</v>
      </c>
      <c r="AB36">
        <v>1</v>
      </c>
      <c r="AC36" s="1">
        <f t="shared" si="8"/>
        <v>0.54517561558553695</v>
      </c>
      <c r="AD36" s="1">
        <f t="shared" si="9"/>
        <v>52.753268609379177</v>
      </c>
      <c r="AE36" s="1">
        <f t="shared" si="18"/>
        <v>0.22675736961451248</v>
      </c>
      <c r="AG36">
        <v>310939.6765</v>
      </c>
      <c r="AH36">
        <v>5</v>
      </c>
      <c r="AI36" s="1">
        <f t="shared" si="24"/>
        <v>1.121929431350535</v>
      </c>
      <c r="AJ36" s="1">
        <f t="shared" si="25"/>
        <v>67.100498495755744</v>
      </c>
      <c r="AK36" s="1">
        <f t="shared" si="19"/>
        <v>0.48402710551790901</v>
      </c>
      <c r="AM36" t="s">
        <v>13</v>
      </c>
      <c r="AN36" s="35">
        <f>AN35/0.00001038</f>
        <v>158477842.00385356</v>
      </c>
      <c r="AS36">
        <v>109243.61599999999</v>
      </c>
      <c r="AT36">
        <v>1</v>
      </c>
      <c r="AU36" s="1">
        <f t="shared" si="12"/>
        <v>0.39417172281503998</v>
      </c>
      <c r="AV36" s="1">
        <f t="shared" si="13"/>
        <v>47.347718270360119</v>
      </c>
      <c r="AW36" s="1">
        <f t="shared" si="21"/>
        <v>0.11834319526627218</v>
      </c>
    </row>
    <row r="37" spans="4:49" x14ac:dyDescent="0.35">
      <c r="I37">
        <v>70774.442299999995</v>
      </c>
      <c r="J37">
        <v>9</v>
      </c>
      <c r="K37" s="1">
        <f t="shared" si="2"/>
        <v>0.25536763496243703</v>
      </c>
      <c r="L37" s="1">
        <f t="shared" si="3"/>
        <v>40.969360443528473</v>
      </c>
      <c r="M37" s="1">
        <f t="shared" si="15"/>
        <v>0.31858407079646017</v>
      </c>
      <c r="O37">
        <v>179101.67929999999</v>
      </c>
      <c r="P37">
        <v>23</v>
      </c>
      <c r="Q37" s="1">
        <f t="shared" si="4"/>
        <v>0.64623288823346703</v>
      </c>
      <c r="R37" s="1">
        <f t="shared" si="5"/>
        <v>55.829908802613161</v>
      </c>
      <c r="S37" s="1">
        <f t="shared" si="16"/>
        <v>0.26552759178018931</v>
      </c>
      <c r="V37" t="s">
        <v>14</v>
      </c>
      <c r="W37" s="1">
        <f>AVERAGE(W3:W34)</f>
        <v>0.27487881777247825</v>
      </c>
      <c r="AA37">
        <v>184732.42540000001</v>
      </c>
      <c r="AB37">
        <v>1</v>
      </c>
      <c r="AC37" s="1">
        <f t="shared" si="8"/>
        <v>0.66654969000402609</v>
      </c>
      <c r="AD37" s="1">
        <f t="shared" si="9"/>
        <v>56.40895788798035</v>
      </c>
      <c r="AE37" s="1">
        <f t="shared" si="18"/>
        <v>0.22675736961451248</v>
      </c>
      <c r="AG37">
        <v>320457.58730000001</v>
      </c>
      <c r="AH37">
        <v>3</v>
      </c>
      <c r="AI37" s="1">
        <f t="shared" si="24"/>
        <v>1.1562718619199872</v>
      </c>
      <c r="AJ37" s="1">
        <f t="shared" si="25"/>
        <v>67.778281308815266</v>
      </c>
      <c r="AK37" s="1">
        <f t="shared" si="19"/>
        <v>0.29041626331074538</v>
      </c>
      <c r="AN37" t="s">
        <v>14</v>
      </c>
      <c r="AO37" s="1">
        <f>AVERAGE(AO2:AO34)</f>
        <v>0.37877456127613557</v>
      </c>
      <c r="AS37">
        <v>120793.65459999999</v>
      </c>
      <c r="AT37">
        <v>1</v>
      </c>
      <c r="AU37" s="1">
        <f t="shared" si="12"/>
        <v>0.43584645659117399</v>
      </c>
      <c r="AV37" s="1">
        <f t="shared" si="13"/>
        <v>48.96078880950698</v>
      </c>
      <c r="AW37" s="1">
        <f t="shared" si="21"/>
        <v>0.11834319526627218</v>
      </c>
    </row>
    <row r="38" spans="4:49" x14ac:dyDescent="0.35">
      <c r="I38">
        <v>71489.335699999996</v>
      </c>
      <c r="J38">
        <v>1</v>
      </c>
      <c r="K38" s="1">
        <f t="shared" si="2"/>
        <v>0.25794710617938299</v>
      </c>
      <c r="L38" s="1">
        <f t="shared" si="3"/>
        <v>41.106842557546713</v>
      </c>
      <c r="M38" s="1">
        <f t="shared" si="15"/>
        <v>3.5398230088495575E-2</v>
      </c>
      <c r="O38">
        <v>180910.78719999999</v>
      </c>
      <c r="P38">
        <v>145</v>
      </c>
      <c r="Q38" s="1">
        <f t="shared" si="4"/>
        <v>0.6527604932671679</v>
      </c>
      <c r="R38" s="1">
        <f t="shared" si="5"/>
        <v>56.017258896911471</v>
      </c>
      <c r="S38" s="1">
        <f t="shared" si="16"/>
        <v>1.6739782960055414</v>
      </c>
      <c r="X38" s="1"/>
      <c r="AA38">
        <v>192310.21520000001</v>
      </c>
      <c r="AB38">
        <v>1</v>
      </c>
      <c r="AC38" s="1">
        <f t="shared" si="8"/>
        <v>0.69389179538248802</v>
      </c>
      <c r="AD38" s="1">
        <f t="shared" si="9"/>
        <v>57.169950618184004</v>
      </c>
      <c r="AE38" s="1">
        <f t="shared" si="18"/>
        <v>0.22675736961451248</v>
      </c>
      <c r="AG38">
        <v>330266.84279999998</v>
      </c>
      <c r="AH38">
        <v>2</v>
      </c>
      <c r="AI38" s="1">
        <f t="shared" si="24"/>
        <v>1.1916655195225319</v>
      </c>
      <c r="AJ38" s="1">
        <f t="shared" si="25"/>
        <v>68.462910413086973</v>
      </c>
      <c r="AK38" s="1">
        <f t="shared" si="19"/>
        <v>0.1936108422071636</v>
      </c>
      <c r="AP38" s="1"/>
      <c r="AS38">
        <v>125748.65330000001</v>
      </c>
      <c r="AT38">
        <v>1</v>
      </c>
      <c r="AU38" s="1">
        <f t="shared" si="12"/>
        <v>0.453725033350527</v>
      </c>
      <c r="AV38" s="1">
        <f t="shared" si="13"/>
        <v>49.621301003024165</v>
      </c>
      <c r="AW38" s="1">
        <f t="shared" si="21"/>
        <v>0.11834319526627218</v>
      </c>
    </row>
    <row r="39" spans="4:49" x14ac:dyDescent="0.35">
      <c r="D39" s="34"/>
      <c r="E39" s="1"/>
      <c r="F39" s="1"/>
      <c r="G39" s="1"/>
      <c r="I39">
        <v>73677.6351</v>
      </c>
      <c r="J39">
        <v>3</v>
      </c>
      <c r="K39" s="1">
        <f t="shared" si="2"/>
        <v>0.265842906191469</v>
      </c>
      <c r="L39" s="1">
        <f t="shared" si="3"/>
        <v>41.522063181676607</v>
      </c>
      <c r="M39" s="1">
        <f t="shared" si="15"/>
        <v>0.10619469026548672</v>
      </c>
      <c r="O39">
        <v>182738.16889999999</v>
      </c>
      <c r="P39">
        <v>59</v>
      </c>
      <c r="Q39" s="1">
        <f t="shared" si="4"/>
        <v>0.65935403364329093</v>
      </c>
      <c r="R39" s="1">
        <f t="shared" si="5"/>
        <v>56.205237685733387</v>
      </c>
      <c r="S39" s="1">
        <f t="shared" si="16"/>
        <v>0.6811359963057031</v>
      </c>
      <c r="X39" s="1"/>
      <c r="AA39">
        <v>202221.05919999999</v>
      </c>
      <c r="AB39">
        <v>2</v>
      </c>
      <c r="AC39" s="1">
        <f t="shared" si="8"/>
        <v>0.72965200359484794</v>
      </c>
      <c r="AD39" s="1">
        <f t="shared" si="9"/>
        <v>58.135644668614638</v>
      </c>
      <c r="AE39" s="1">
        <f t="shared" si="18"/>
        <v>0.45351473922902497</v>
      </c>
      <c r="AG39">
        <v>340376.36109999998</v>
      </c>
      <c r="AH39">
        <v>3</v>
      </c>
      <c r="AI39" s="1">
        <f t="shared" si="24"/>
        <v>1.228142582357409</v>
      </c>
      <c r="AJ39" s="1">
        <f t="shared" si="25"/>
        <v>69.154454962641992</v>
      </c>
      <c r="AK39" s="1">
        <f t="shared" si="19"/>
        <v>0.29041626331074538</v>
      </c>
      <c r="AP39" s="1"/>
      <c r="AS39">
        <v>127018.8417</v>
      </c>
      <c r="AT39">
        <v>2</v>
      </c>
      <c r="AU39" s="1">
        <f t="shared" si="12"/>
        <v>0.45830811443352304</v>
      </c>
      <c r="AV39" s="1">
        <f t="shared" si="13"/>
        <v>49.787816681652266</v>
      </c>
      <c r="AW39" s="1">
        <f t="shared" si="21"/>
        <v>0.23668639053254437</v>
      </c>
    </row>
    <row r="40" spans="4:49" x14ac:dyDescent="0.35">
      <c r="D40" s="34"/>
      <c r="E40" s="1"/>
      <c r="F40" s="1"/>
      <c r="G40" s="1"/>
      <c r="I40">
        <v>75173.589500000002</v>
      </c>
      <c r="J40">
        <v>3</v>
      </c>
      <c r="K40" s="1">
        <f t="shared" si="2"/>
        <v>0.27124059389800498</v>
      </c>
      <c r="L40" s="1">
        <f t="shared" si="3"/>
        <v>41.801204406090349</v>
      </c>
      <c r="M40" s="1">
        <f t="shared" si="15"/>
        <v>0.10619469026548672</v>
      </c>
      <c r="O40">
        <v>184584.00899999999</v>
      </c>
      <c r="P40">
        <v>131</v>
      </c>
      <c r="Q40" s="1">
        <f t="shared" si="4"/>
        <v>0.66601417543371</v>
      </c>
      <c r="R40" s="1">
        <f t="shared" si="5"/>
        <v>56.393847280477274</v>
      </c>
      <c r="S40" s="1">
        <f t="shared" si="16"/>
        <v>1.5123528053567306</v>
      </c>
      <c r="W40" t="s">
        <v>131</v>
      </c>
      <c r="X40" s="1">
        <f>AVERAGE(X2:X34)</f>
        <v>40.767946312741856</v>
      </c>
      <c r="AA40">
        <v>232773.56419999999</v>
      </c>
      <c r="AB40">
        <v>1</v>
      </c>
      <c r="AC40" s="1">
        <f t="shared" si="8"/>
        <v>0.83989124661079806</v>
      </c>
      <c r="AD40" s="1">
        <f t="shared" si="9"/>
        <v>60.927251163413622</v>
      </c>
      <c r="AE40" s="1">
        <f t="shared" si="18"/>
        <v>0.22675736961451248</v>
      </c>
      <c r="AG40">
        <v>350795.33319999999</v>
      </c>
      <c r="AH40">
        <v>3</v>
      </c>
      <c r="AI40" s="1">
        <f t="shared" si="24"/>
        <v>1.2657362132989081</v>
      </c>
      <c r="AJ40" s="1">
        <f t="shared" si="25"/>
        <v>69.852984804498988</v>
      </c>
      <c r="AK40" s="1">
        <f t="shared" si="19"/>
        <v>0.29041626331074538</v>
      </c>
      <c r="AO40" t="s">
        <v>131</v>
      </c>
      <c r="AP40" s="1">
        <f>AVERAGE(AP2:AP34)</f>
        <v>42.861526998829163</v>
      </c>
      <c r="AS40">
        <v>132229.1998</v>
      </c>
      <c r="AT40">
        <v>1</v>
      </c>
      <c r="AU40" s="1">
        <f t="shared" si="12"/>
        <v>0.47710807642636205</v>
      </c>
      <c r="AV40" s="1">
        <f t="shared" si="13"/>
        <v>50.459486008618249</v>
      </c>
      <c r="AW40" s="1">
        <f t="shared" si="21"/>
        <v>0.11834319526627218</v>
      </c>
    </row>
    <row r="41" spans="4:49" x14ac:dyDescent="0.35">
      <c r="D41" s="34"/>
      <c r="E41" s="1"/>
      <c r="F41" s="1"/>
      <c r="G41" s="1"/>
      <c r="I41">
        <v>76699.9179</v>
      </c>
      <c r="J41">
        <v>2</v>
      </c>
      <c r="K41" s="1">
        <f t="shared" si="2"/>
        <v>0.27674787676760099</v>
      </c>
      <c r="L41" s="1">
        <f t="shared" si="3"/>
        <v>42.082222231146496</v>
      </c>
      <c r="M41" s="1">
        <f t="shared" si="15"/>
        <v>7.0796460176991149E-2</v>
      </c>
      <c r="O41">
        <v>186448.4939</v>
      </c>
      <c r="P41">
        <v>95</v>
      </c>
      <c r="Q41" s="1">
        <f t="shared" si="4"/>
        <v>0.67274159120504096</v>
      </c>
      <c r="R41" s="1">
        <f t="shared" si="5"/>
        <v>56.583089793053951</v>
      </c>
      <c r="S41" s="1">
        <f t="shared" si="16"/>
        <v>1.0967444008312168</v>
      </c>
      <c r="W41" s="1"/>
      <c r="AA41">
        <v>262610.03730000003</v>
      </c>
      <c r="AB41">
        <v>1</v>
      </c>
      <c r="AC41" s="1">
        <f t="shared" si="8"/>
        <v>0.94754691048548711</v>
      </c>
      <c r="AD41" s="1">
        <f t="shared" si="9"/>
        <v>63.426508679196388</v>
      </c>
      <c r="AE41" s="1">
        <f t="shared" si="18"/>
        <v>0.22675736961451248</v>
      </c>
      <c r="AG41">
        <v>357917.89939999999</v>
      </c>
      <c r="AH41">
        <v>4</v>
      </c>
      <c r="AI41" s="1">
        <f t="shared" si="24"/>
        <v>1.2914357854360861</v>
      </c>
      <c r="AJ41" s="1">
        <f t="shared" si="25"/>
        <v>70.322586905857534</v>
      </c>
      <c r="AK41" s="1">
        <f t="shared" si="19"/>
        <v>0.38722168441432719</v>
      </c>
      <c r="AS41">
        <v>134913.98809999999</v>
      </c>
      <c r="AT41">
        <v>1</v>
      </c>
      <c r="AU41" s="1">
        <f t="shared" si="12"/>
        <v>0.48679530272253896</v>
      </c>
      <c r="AV41" s="1">
        <f t="shared" si="13"/>
        <v>50.798711027529627</v>
      </c>
      <c r="AW41" s="1">
        <f t="shared" si="21"/>
        <v>0.11834319526627218</v>
      </c>
    </row>
    <row r="42" spans="4:49" x14ac:dyDescent="0.35">
      <c r="D42" s="34"/>
      <c r="E42" s="1"/>
      <c r="F42" s="1"/>
      <c r="G42" s="1"/>
      <c r="I42">
        <v>78257.236900000004</v>
      </c>
      <c r="J42">
        <v>8</v>
      </c>
      <c r="K42" s="1">
        <f t="shared" si="2"/>
        <v>0.28236697961021101</v>
      </c>
      <c r="L42" s="1">
        <f t="shared" si="3"/>
        <v>42.365129251589352</v>
      </c>
      <c r="M42" s="1">
        <f t="shared" si="15"/>
        <v>0.2831858407079646</v>
      </c>
      <c r="O42">
        <v>188331.81200000001</v>
      </c>
      <c r="P42">
        <v>73</v>
      </c>
      <c r="Q42" s="1">
        <f t="shared" si="4"/>
        <v>0.67953696074028014</v>
      </c>
      <c r="R42" s="1">
        <f t="shared" si="5"/>
        <v>56.772967354333808</v>
      </c>
      <c r="S42" s="1">
        <f t="shared" si="16"/>
        <v>0.84276148695451392</v>
      </c>
      <c r="AA42">
        <v>311539.42440000002</v>
      </c>
      <c r="AB42">
        <v>1</v>
      </c>
      <c r="AC42" s="1">
        <f t="shared" si="8"/>
        <v>1.1240934357258361</v>
      </c>
      <c r="AD42" s="1">
        <f t="shared" si="9"/>
        <v>67.143612471078157</v>
      </c>
      <c r="AE42" s="1">
        <f t="shared" si="18"/>
        <v>0.22675736961451248</v>
      </c>
      <c r="AG42">
        <v>361533.23180000001</v>
      </c>
      <c r="AH42">
        <v>3</v>
      </c>
      <c r="AI42" s="1">
        <f t="shared" si="24"/>
        <v>1.3044805916484421</v>
      </c>
      <c r="AJ42" s="1">
        <f t="shared" si="25"/>
        <v>70.558570515113388</v>
      </c>
      <c r="AK42" s="1">
        <f t="shared" si="19"/>
        <v>0.29041626331074538</v>
      </c>
      <c r="AS42">
        <v>136276.75570000001</v>
      </c>
      <c r="AT42">
        <v>1</v>
      </c>
      <c r="AU42" s="1">
        <f t="shared" si="12"/>
        <v>0.49171242714918306</v>
      </c>
      <c r="AV42" s="1">
        <f t="shared" si="13"/>
        <v>50.969177783779017</v>
      </c>
      <c r="AW42" s="1">
        <f t="shared" si="21"/>
        <v>0.11834319526627218</v>
      </c>
    </row>
    <row r="43" spans="4:49" x14ac:dyDescent="0.35">
      <c r="D43" s="1"/>
      <c r="E43" s="1"/>
      <c r="F43" s="1"/>
      <c r="G43" s="1"/>
      <c r="I43">
        <v>81467.376600000003</v>
      </c>
      <c r="J43">
        <v>3</v>
      </c>
      <c r="K43" s="1">
        <f t="shared" si="2"/>
        <v>0.29394977357435403</v>
      </c>
      <c r="L43" s="1">
        <f t="shared" si="3"/>
        <v>42.936661799619394</v>
      </c>
      <c r="M43" s="1">
        <f t="shared" si="15"/>
        <v>0.10619469026548672</v>
      </c>
      <c r="O43">
        <v>190234.15359999999</v>
      </c>
      <c r="P43">
        <v>140</v>
      </c>
      <c r="Q43" s="1">
        <f t="shared" si="4"/>
        <v>0.68640097067798389</v>
      </c>
      <c r="R43" s="1">
        <f t="shared" si="5"/>
        <v>56.963482101896005</v>
      </c>
      <c r="S43" s="1">
        <f t="shared" si="16"/>
        <v>1.6162549064881089</v>
      </c>
      <c r="AA43">
        <v>434061.82439999998</v>
      </c>
      <c r="AB43">
        <v>1</v>
      </c>
      <c r="AC43" s="1">
        <f t="shared" si="8"/>
        <v>1.5661775341818358</v>
      </c>
      <c r="AD43" s="1">
        <f t="shared" si="9"/>
        <v>74.992453580781472</v>
      </c>
      <c r="AE43" s="1">
        <f t="shared" si="18"/>
        <v>0.22675736961451248</v>
      </c>
      <c r="AG43">
        <v>368873.82079999999</v>
      </c>
      <c r="AH43">
        <v>5</v>
      </c>
      <c r="AI43" s="1">
        <f t="shared" si="24"/>
        <v>1.330966831472352</v>
      </c>
      <c r="AJ43" s="1">
        <f t="shared" si="25"/>
        <v>71.032916069725701</v>
      </c>
      <c r="AK43" s="1">
        <f t="shared" si="19"/>
        <v>0.48402710551790901</v>
      </c>
      <c r="AS43">
        <v>140448.20790000001</v>
      </c>
      <c r="AT43">
        <v>2</v>
      </c>
      <c r="AU43" s="1">
        <f t="shared" si="12"/>
        <v>0.50676381926270098</v>
      </c>
      <c r="AV43" s="1">
        <f t="shared" si="13"/>
        <v>51.484017960537088</v>
      </c>
      <c r="AW43" s="1">
        <f t="shared" si="21"/>
        <v>0.23668639053254437</v>
      </c>
    </row>
    <row r="44" spans="4:49" x14ac:dyDescent="0.35">
      <c r="D44" s="1"/>
      <c r="E44" s="1"/>
      <c r="I44">
        <v>83961.1054</v>
      </c>
      <c r="J44">
        <v>4</v>
      </c>
      <c r="K44" s="1">
        <f t="shared" si="2"/>
        <v>0.30294762089322602</v>
      </c>
      <c r="L44" s="1">
        <f t="shared" si="3"/>
        <v>43.370365455671923</v>
      </c>
      <c r="M44" s="1">
        <f t="shared" si="15"/>
        <v>0.1415929203539823</v>
      </c>
      <c r="O44">
        <v>192155.7107</v>
      </c>
      <c r="P44">
        <v>35</v>
      </c>
      <c r="Q44" s="1">
        <f t="shared" si="4"/>
        <v>0.69333431379063304</v>
      </c>
      <c r="R44" s="1">
        <f t="shared" si="5"/>
        <v>57.154636158329531</v>
      </c>
      <c r="S44" s="1">
        <f t="shared" si="16"/>
        <v>0.40406372662202722</v>
      </c>
      <c r="AA44">
        <v>999609.6496</v>
      </c>
      <c r="AB44">
        <v>1</v>
      </c>
      <c r="AC44" s="1"/>
      <c r="AD44" s="1"/>
      <c r="AE44" s="1">
        <f t="shared" si="18"/>
        <v>0.22675736961451248</v>
      </c>
      <c r="AG44">
        <v>380165.10460000002</v>
      </c>
      <c r="AH44">
        <v>2</v>
      </c>
      <c r="AI44" s="1">
        <f t="shared" si="24"/>
        <v>1.371707928766674</v>
      </c>
      <c r="AJ44" s="1">
        <f t="shared" si="25"/>
        <v>71.750420274283485</v>
      </c>
      <c r="AK44" s="1">
        <f t="shared" si="19"/>
        <v>0.1936108422071636</v>
      </c>
      <c r="AT44">
        <f>SUM(AT2:AT43)</f>
        <v>845</v>
      </c>
    </row>
    <row r="45" spans="4:49" x14ac:dyDescent="0.35">
      <c r="D45" s="1"/>
      <c r="E45" s="1"/>
      <c r="I45">
        <v>85665.855899999995</v>
      </c>
      <c r="J45">
        <v>1</v>
      </c>
      <c r="K45" s="1">
        <f t="shared" si="2"/>
        <v>0.30909868459982098</v>
      </c>
      <c r="L45" s="1">
        <f t="shared" si="3"/>
        <v>43.661932300146944</v>
      </c>
      <c r="M45" s="1">
        <f t="shared" si="15"/>
        <v>3.5398230088495575E-2</v>
      </c>
      <c r="O45">
        <v>194096.67749999999</v>
      </c>
      <c r="P45">
        <v>90</v>
      </c>
      <c r="Q45" s="1">
        <f t="shared" si="4"/>
        <v>0.70033769078872499</v>
      </c>
      <c r="R45" s="1">
        <f t="shared" si="5"/>
        <v>57.346431679323729</v>
      </c>
      <c r="S45" s="1">
        <f t="shared" si="16"/>
        <v>1.0390210113137843</v>
      </c>
      <c r="W45" s="34"/>
      <c r="AA45">
        <v>4379825.7649999997</v>
      </c>
      <c r="AB45">
        <v>1</v>
      </c>
      <c r="AC45" s="1"/>
      <c r="AD45" s="1"/>
      <c r="AE45" s="1">
        <f t="shared" si="18"/>
        <v>0.22675736961451248</v>
      </c>
      <c r="AG45">
        <v>387883.99609999999</v>
      </c>
      <c r="AH45">
        <v>3</v>
      </c>
      <c r="AI45" s="1">
        <f t="shared" si="24"/>
        <v>1.3995591558880591</v>
      </c>
      <c r="AJ45" s="1">
        <f t="shared" si="25"/>
        <v>72.232778302649805</v>
      </c>
      <c r="AK45" s="1">
        <f t="shared" si="19"/>
        <v>0.29041626331074538</v>
      </c>
      <c r="AS45" t="s">
        <v>13</v>
      </c>
      <c r="AT45" s="35">
        <f>AT44/0.00001038</f>
        <v>81406551.059730247</v>
      </c>
    </row>
    <row r="46" spans="4:49" x14ac:dyDescent="0.35">
      <c r="I46">
        <v>88288.1008</v>
      </c>
      <c r="J46">
        <v>6</v>
      </c>
      <c r="K46" s="1">
        <f t="shared" si="2"/>
        <v>0.31856024242555203</v>
      </c>
      <c r="L46" s="1">
        <f t="shared" si="3"/>
        <v>44.102961922453197</v>
      </c>
      <c r="M46" s="1">
        <f t="shared" si="15"/>
        <v>0.21238938053097345</v>
      </c>
      <c r="O46">
        <v>196057.25</v>
      </c>
      <c r="P46">
        <v>94</v>
      </c>
      <c r="Q46" s="1">
        <f t="shared" si="4"/>
        <v>0.7074118088775001</v>
      </c>
      <c r="R46" s="1">
        <f t="shared" si="5"/>
        <v>57.538870811785536</v>
      </c>
      <c r="S46" s="1">
        <f t="shared" si="16"/>
        <v>1.0851997229277304</v>
      </c>
      <c r="W46" s="34"/>
      <c r="AB46">
        <f>SUM(AB2:AB45)</f>
        <v>441</v>
      </c>
      <c r="AG46">
        <v>399757.18420000002</v>
      </c>
      <c r="AH46">
        <v>2</v>
      </c>
      <c r="AI46" s="1">
        <f t="shared" si="24"/>
        <v>1.4423998744585982</v>
      </c>
      <c r="AJ46" s="1">
        <f t="shared" si="25"/>
        <v>72.96240232415802</v>
      </c>
      <c r="AK46" s="1">
        <f t="shared" si="19"/>
        <v>0.1936108422071636</v>
      </c>
      <c r="AT46" t="s">
        <v>132</v>
      </c>
      <c r="AU46" s="1">
        <f>AVERAGE(AU2:AU43)</f>
        <v>0.26755470344213206</v>
      </c>
    </row>
    <row r="47" spans="4:49" x14ac:dyDescent="0.35">
      <c r="I47">
        <v>90080.706900000005</v>
      </c>
      <c r="J47">
        <v>1</v>
      </c>
      <c r="K47" s="1">
        <f t="shared" si="2"/>
        <v>0.32502830582951103</v>
      </c>
      <c r="L47" s="1">
        <f t="shared" si="3"/>
        <v>44.399453819398609</v>
      </c>
      <c r="M47" s="1">
        <f t="shared" si="15"/>
        <v>3.5398230088495575E-2</v>
      </c>
      <c r="O47">
        <v>198037.6262</v>
      </c>
      <c r="P47">
        <v>55</v>
      </c>
      <c r="Q47" s="1">
        <f t="shared" si="4"/>
        <v>0.71455738247857803</v>
      </c>
      <c r="R47" s="1">
        <f t="shared" si="5"/>
        <v>57.731955711902401</v>
      </c>
      <c r="S47" s="1">
        <f t="shared" si="16"/>
        <v>0.63495728469175705</v>
      </c>
      <c r="W47" s="34"/>
      <c r="AA47" t="s">
        <v>13</v>
      </c>
      <c r="AB47" s="35">
        <f>AB46/0.00001038</f>
        <v>42485549.132947974</v>
      </c>
      <c r="AG47">
        <v>407873.87430000002</v>
      </c>
      <c r="AH47">
        <v>2</v>
      </c>
      <c r="AI47" s="1">
        <f t="shared" si="24"/>
        <v>1.4716864345105172</v>
      </c>
      <c r="AJ47" s="1">
        <f t="shared" si="25"/>
        <v>73.452908170746284</v>
      </c>
      <c r="AK47" s="1">
        <f t="shared" si="19"/>
        <v>0.1936108422071636</v>
      </c>
      <c r="AV47" s="1"/>
    </row>
    <row r="48" spans="4:49" x14ac:dyDescent="0.35">
      <c r="I48">
        <v>90990.612999999998</v>
      </c>
      <c r="J48">
        <v>1</v>
      </c>
      <c r="K48" s="1">
        <f t="shared" si="2"/>
        <v>0.32831141992047003</v>
      </c>
      <c r="L48" s="1">
        <f t="shared" si="3"/>
        <v>44.548446386869259</v>
      </c>
      <c r="M48" s="1">
        <f t="shared" si="15"/>
        <v>3.5398230088495575E-2</v>
      </c>
      <c r="O48">
        <v>200038.00630000001</v>
      </c>
      <c r="P48">
        <v>101</v>
      </c>
      <c r="Q48" s="1">
        <f t="shared" si="4"/>
        <v>0.72177513395159698</v>
      </c>
      <c r="R48" s="1">
        <f t="shared" si="5"/>
        <v>57.92568856247501</v>
      </c>
      <c r="S48" s="1">
        <f t="shared" si="16"/>
        <v>1.1660124682521358</v>
      </c>
      <c r="W48" s="34"/>
      <c r="AB48" t="s">
        <v>14</v>
      </c>
      <c r="AC48" s="1">
        <f>AVERAGE(AC2:AC45)</f>
        <v>0.33947690659115826</v>
      </c>
      <c r="AG48">
        <v>411993.8124</v>
      </c>
      <c r="AH48">
        <v>4</v>
      </c>
      <c r="AI48" s="1">
        <f t="shared" si="24"/>
        <v>1.4865519539635559</v>
      </c>
      <c r="AJ48" s="1">
        <f t="shared" si="25"/>
        <v>73.699396285670673</v>
      </c>
      <c r="AK48" s="1">
        <f t="shared" si="19"/>
        <v>0.38722168441432719</v>
      </c>
      <c r="AO48" s="1"/>
      <c r="AV48" s="1"/>
    </row>
    <row r="49" spans="9:48" x14ac:dyDescent="0.35">
      <c r="J49">
        <f>SUM(J2:J48)</f>
        <v>2825</v>
      </c>
      <c r="L49" s="1">
        <f>AVERAGE(L22:L48)</f>
        <v>40.582070673428774</v>
      </c>
      <c r="O49">
        <v>202058.59220000001</v>
      </c>
      <c r="P49">
        <v>45</v>
      </c>
      <c r="Q49" s="1">
        <f t="shared" si="4"/>
        <v>0.7290657917901181</v>
      </c>
      <c r="R49" s="1">
        <f t="shared" si="5"/>
        <v>58.120071522418563</v>
      </c>
      <c r="S49" s="1">
        <f t="shared" si="16"/>
        <v>0.51951050565689216</v>
      </c>
      <c r="AD49" s="1"/>
      <c r="AG49">
        <v>420358.95569999999</v>
      </c>
      <c r="AH49">
        <v>3</v>
      </c>
      <c r="AI49" s="1">
        <f t="shared" si="24"/>
        <v>1.516734980367183</v>
      </c>
      <c r="AJ49" s="1">
        <f t="shared" si="25"/>
        <v>74.19485674156887</v>
      </c>
      <c r="AK49" s="1">
        <f t="shared" si="19"/>
        <v>0.29041626331074538</v>
      </c>
      <c r="AU49" t="s">
        <v>131</v>
      </c>
      <c r="AV49" s="1">
        <f>AVERAGE(AV2:AV43)</f>
        <v>40.68101528273435</v>
      </c>
    </row>
    <row r="50" spans="9:48" x14ac:dyDescent="0.35">
      <c r="I50" t="s">
        <v>13</v>
      </c>
      <c r="J50" s="35">
        <f>J49/0.00001038</f>
        <v>272157996.14643544</v>
      </c>
      <c r="L50" s="1">
        <f>MEDIAN(L22:L49)</f>
        <v>40.503042721447343</v>
      </c>
      <c r="O50">
        <v>204099.58809999999</v>
      </c>
      <c r="P50">
        <v>84</v>
      </c>
      <c r="Q50" s="1">
        <f t="shared" si="4"/>
        <v>0.73643009278653904</v>
      </c>
      <c r="R50" s="1">
        <f t="shared" si="5"/>
        <v>58.315106783021143</v>
      </c>
      <c r="S50" s="1">
        <f t="shared" si="16"/>
        <v>0.96975294389286537</v>
      </c>
      <c r="AD50" s="1"/>
      <c r="AG50">
        <v>428893.94520000002</v>
      </c>
      <c r="AH50">
        <v>3</v>
      </c>
      <c r="AI50" s="1">
        <f t="shared" si="24"/>
        <v>1.5475308441311881</v>
      </c>
      <c r="AJ50" s="1">
        <f t="shared" si="25"/>
        <v>74.693648034231714</v>
      </c>
      <c r="AK50" s="1">
        <f t="shared" si="19"/>
        <v>0.29041626331074538</v>
      </c>
    </row>
    <row r="51" spans="9:48" x14ac:dyDescent="0.35">
      <c r="J51" t="s">
        <v>14</v>
      </c>
      <c r="K51" s="1">
        <f>AVERAGE(K2:K48)</f>
        <v>0.20390950642389299</v>
      </c>
      <c r="O51">
        <v>206161.20009999999</v>
      </c>
      <c r="P51">
        <v>78</v>
      </c>
      <c r="Q51" s="1">
        <f t="shared" si="4"/>
        <v>0.743868780588819</v>
      </c>
      <c r="R51" s="1">
        <f t="shared" si="5"/>
        <v>58.510796527345917</v>
      </c>
      <c r="S51" s="1">
        <f t="shared" si="16"/>
        <v>0.90048487647194642</v>
      </c>
      <c r="AC51" t="s">
        <v>131</v>
      </c>
      <c r="AD51" s="1">
        <f>AVERAGE(AD2:AD43)</f>
        <v>41.798202468239239</v>
      </c>
      <c r="AG51">
        <v>437602.22950000002</v>
      </c>
      <c r="AH51">
        <v>2</v>
      </c>
      <c r="AI51" s="1">
        <f t="shared" si="24"/>
        <v>1.578951988459605</v>
      </c>
      <c r="AJ51" s="1">
        <f t="shared" si="25"/>
        <v>75.195792558045198</v>
      </c>
      <c r="AK51" s="1">
        <f t="shared" si="19"/>
        <v>0.1936108422071636</v>
      </c>
      <c r="AU51" s="1"/>
    </row>
    <row r="52" spans="9:48" x14ac:dyDescent="0.35">
      <c r="L52" s="1"/>
      <c r="O52">
        <v>208243.63639999999</v>
      </c>
      <c r="P52">
        <v>43</v>
      </c>
      <c r="Q52" s="1">
        <f t="shared" si="4"/>
        <v>0.75138260642211596</v>
      </c>
      <c r="R52" s="1">
        <f t="shared" si="5"/>
        <v>58.707142947607174</v>
      </c>
      <c r="S52" s="1">
        <f t="shared" si="16"/>
        <v>0.4964211498499192</v>
      </c>
      <c r="AG52">
        <v>450997.30040000001</v>
      </c>
      <c r="AH52">
        <v>3</v>
      </c>
      <c r="AI52" s="1">
        <f t="shared" si="24"/>
        <v>1.627283949330276</v>
      </c>
      <c r="AJ52" s="1">
        <f t="shared" si="25"/>
        <v>75.955346022903356</v>
      </c>
      <c r="AK52" s="1">
        <f t="shared" si="19"/>
        <v>0.29041626331074538</v>
      </c>
      <c r="AO52" s="34"/>
    </row>
    <row r="53" spans="9:48" x14ac:dyDescent="0.35">
      <c r="L53" s="1"/>
      <c r="O53">
        <v>210347.10750000001</v>
      </c>
      <c r="P53">
        <v>81</v>
      </c>
      <c r="Q53" s="1">
        <f t="shared" si="4"/>
        <v>0.75897232981042506</v>
      </c>
      <c r="R53" s="1">
        <f t="shared" si="5"/>
        <v>58.904148261843567</v>
      </c>
      <c r="S53" s="1">
        <f t="shared" si="16"/>
        <v>0.93511891018240589</v>
      </c>
      <c r="AC53" s="1"/>
      <c r="AG53">
        <v>460154.37239999999</v>
      </c>
      <c r="AH53">
        <v>1</v>
      </c>
      <c r="AI53" s="1">
        <f t="shared" si="24"/>
        <v>1.6603244049499561</v>
      </c>
      <c r="AJ53" s="1">
        <f t="shared" si="25"/>
        <v>76.465972593110379</v>
      </c>
      <c r="AK53" s="1">
        <f t="shared" si="19"/>
        <v>9.6805421103581799E-2</v>
      </c>
      <c r="AO53" s="34"/>
      <c r="AU53" s="34"/>
    </row>
    <row r="54" spans="9:48" x14ac:dyDescent="0.35">
      <c r="K54" t="s">
        <v>129</v>
      </c>
      <c r="L54" s="1">
        <f>AVERAGE(L2:L48)</f>
        <v>37.561529945695298</v>
      </c>
      <c r="O54">
        <v>212471.82579999999</v>
      </c>
      <c r="P54">
        <v>41</v>
      </c>
      <c r="Q54" s="1">
        <f t="shared" si="4"/>
        <v>0.76663871713330201</v>
      </c>
      <c r="R54" s="1">
        <f t="shared" si="5"/>
        <v>59.101814674269654</v>
      </c>
      <c r="S54" s="1">
        <f t="shared" si="16"/>
        <v>0.47333179404294617</v>
      </c>
      <c r="AG54">
        <v>469497.37</v>
      </c>
      <c r="AH54">
        <v>3</v>
      </c>
      <c r="AI54" s="1">
        <f t="shared" si="24"/>
        <v>1.6940357154603001</v>
      </c>
      <c r="AJ54" s="1">
        <f t="shared" si="25"/>
        <v>76.98003196018432</v>
      </c>
      <c r="AK54" s="1">
        <f t="shared" si="19"/>
        <v>0.29041626331074538</v>
      </c>
      <c r="AO54" s="34"/>
      <c r="AU54" s="34"/>
    </row>
    <row r="55" spans="9:48" x14ac:dyDescent="0.35">
      <c r="K55" s="1"/>
      <c r="O55">
        <v>214618.00580000001</v>
      </c>
      <c r="P55">
        <v>50</v>
      </c>
      <c r="Q55" s="1">
        <f t="shared" si="4"/>
        <v>0.77438254234750203</v>
      </c>
      <c r="R55" s="1">
        <f t="shared" si="5"/>
        <v>59.300144392446413</v>
      </c>
      <c r="S55" s="1">
        <f t="shared" si="16"/>
        <v>0.57723389517432466</v>
      </c>
      <c r="AG55">
        <v>479030.06839999999</v>
      </c>
      <c r="AH55">
        <v>4</v>
      </c>
      <c r="AI55" s="1">
        <f t="shared" si="24"/>
        <v>1.7284315025001962</v>
      </c>
      <c r="AJ55" s="1">
        <f t="shared" si="25"/>
        <v>77.497547210414737</v>
      </c>
      <c r="AK55" s="1">
        <f t="shared" si="19"/>
        <v>0.38722168441432719</v>
      </c>
      <c r="AO55" s="34"/>
      <c r="AU55" s="34"/>
    </row>
    <row r="56" spans="9:48" x14ac:dyDescent="0.35">
      <c r="K56" s="1"/>
      <c r="L56" s="1"/>
      <c r="M56" s="1"/>
      <c r="O56">
        <v>216785.8645</v>
      </c>
      <c r="P56">
        <v>80</v>
      </c>
      <c r="Q56" s="1">
        <f t="shared" si="4"/>
        <v>0.78220458843025509</v>
      </c>
      <c r="R56" s="1">
        <f t="shared" si="5"/>
        <v>59.499139662056642</v>
      </c>
      <c r="S56" s="1">
        <f t="shared" si="16"/>
        <v>0.92357423227891944</v>
      </c>
      <c r="AC56" s="34"/>
      <c r="AG56">
        <v>488756.31910000002</v>
      </c>
      <c r="AH56">
        <v>3</v>
      </c>
      <c r="AI56" s="1">
        <f t="shared" si="24"/>
        <v>1.7635256630134291</v>
      </c>
      <c r="AJ56" s="1">
        <f t="shared" si="25"/>
        <v>78.018541566232088</v>
      </c>
      <c r="AK56" s="1">
        <f t="shared" si="19"/>
        <v>0.29041626331074538</v>
      </c>
      <c r="AU56" s="34"/>
    </row>
    <row r="57" spans="9:48" x14ac:dyDescent="0.35">
      <c r="K57" s="1"/>
      <c r="L57" s="1"/>
      <c r="M57" s="1"/>
      <c r="O57">
        <v>218975.6207</v>
      </c>
      <c r="P57">
        <v>54</v>
      </c>
      <c r="Q57" s="1">
        <f t="shared" si="4"/>
        <v>0.79010564485353307</v>
      </c>
      <c r="R57" s="1">
        <f t="shared" si="5"/>
        <v>59.698802700307361</v>
      </c>
      <c r="S57" s="1">
        <f t="shared" si="16"/>
        <v>0.6234126067882706</v>
      </c>
      <c r="AC57" s="34"/>
      <c r="AG57">
        <v>498680.05219999998</v>
      </c>
      <c r="AH57">
        <v>1</v>
      </c>
      <c r="AI57" s="1">
        <f t="shared" si="24"/>
        <v>1.7993323775475181</v>
      </c>
      <c r="AJ57" s="1">
        <f t="shared" si="25"/>
        <v>78.543038427546094</v>
      </c>
      <c r="AK57" s="1">
        <f t="shared" si="19"/>
        <v>9.6805421103581799E-2</v>
      </c>
    </row>
    <row r="58" spans="9:48" x14ac:dyDescent="0.35">
      <c r="K58" s="34"/>
      <c r="L58" s="1"/>
      <c r="M58" s="1"/>
      <c r="O58">
        <v>221187.49559999999</v>
      </c>
      <c r="P58">
        <v>45</v>
      </c>
      <c r="Q58" s="1">
        <f t="shared" si="4"/>
        <v>0.798086509748964</v>
      </c>
      <c r="R58" s="1">
        <f t="shared" si="5"/>
        <v>59.899135749311803</v>
      </c>
      <c r="S58" s="1">
        <f t="shared" si="16"/>
        <v>0.51951050565689216</v>
      </c>
      <c r="AC58" s="34"/>
      <c r="AG58">
        <v>503717.22440000001</v>
      </c>
      <c r="AH58">
        <v>1</v>
      </c>
      <c r="AI58" s="1">
        <f t="shared" si="24"/>
        <v>1.817507451907836</v>
      </c>
      <c r="AJ58" s="1">
        <f t="shared" si="25"/>
        <v>78.806607643631139</v>
      </c>
      <c r="AK58" s="1">
        <f t="shared" si="19"/>
        <v>9.6805421103581799E-2</v>
      </c>
    </row>
    <row r="59" spans="9:48" x14ac:dyDescent="0.35">
      <c r="K59" s="34"/>
      <c r="L59" s="1"/>
      <c r="M59" s="1"/>
      <c r="O59">
        <v>223421.71280000001</v>
      </c>
      <c r="P59">
        <v>59</v>
      </c>
      <c r="Q59" s="1">
        <f t="shared" si="4"/>
        <v>0.80614798990783199</v>
      </c>
      <c r="R59" s="1">
        <f t="shared" si="5"/>
        <v>60.100141073535518</v>
      </c>
      <c r="S59" s="1">
        <f t="shared" si="16"/>
        <v>0.6811359963057031</v>
      </c>
      <c r="AC59" s="34"/>
      <c r="AG59">
        <v>508805.27720000001</v>
      </c>
      <c r="AH59">
        <v>1</v>
      </c>
      <c r="AI59" s="1">
        <f t="shared" si="24"/>
        <v>1.835866113140268</v>
      </c>
      <c r="AJ59" s="1">
        <f t="shared" si="25"/>
        <v>79.071061330584683</v>
      </c>
      <c r="AK59" s="1">
        <f t="shared" si="19"/>
        <v>9.6805421103581799E-2</v>
      </c>
    </row>
    <row r="60" spans="9:48" x14ac:dyDescent="0.35">
      <c r="K60" s="34"/>
      <c r="L60" s="1"/>
      <c r="M60" s="1"/>
      <c r="O60">
        <v>225678.49780000001</v>
      </c>
      <c r="P60">
        <v>28</v>
      </c>
      <c r="Q60" s="1">
        <f t="shared" si="4"/>
        <v>0.81429089897698215</v>
      </c>
      <c r="R60" s="1">
        <f t="shared" si="5"/>
        <v>60.301820912783384</v>
      </c>
      <c r="S60" s="1">
        <f t="shared" si="16"/>
        <v>0.32325098129762181</v>
      </c>
      <c r="AG60">
        <v>519136.08529999998</v>
      </c>
      <c r="AH60">
        <v>3</v>
      </c>
      <c r="AI60" s="1">
        <f t="shared" si="24"/>
        <v>1.8731416316186071</v>
      </c>
      <c r="AJ60" s="1">
        <f t="shared" si="25"/>
        <v>79.602633985072814</v>
      </c>
      <c r="AK60" s="1">
        <f t="shared" si="19"/>
        <v>0.29041626331074538</v>
      </c>
    </row>
    <row r="61" spans="9:48" x14ac:dyDescent="0.35">
      <c r="K61" s="34"/>
      <c r="L61" s="1"/>
      <c r="M61" s="1"/>
      <c r="O61">
        <v>227958.0785</v>
      </c>
      <c r="P61">
        <v>60</v>
      </c>
      <c r="Q61" s="1">
        <f t="shared" si="4"/>
        <v>0.82251605926291504</v>
      </c>
      <c r="R61" s="1">
        <f t="shared" si="5"/>
        <v>60.504177525512176</v>
      </c>
      <c r="S61" s="1">
        <f t="shared" si="16"/>
        <v>0.69268067420918955</v>
      </c>
      <c r="AG61">
        <v>529676.65060000005</v>
      </c>
      <c r="AH61">
        <v>1</v>
      </c>
      <c r="AI61" s="1">
        <f t="shared" si="24"/>
        <v>1.9111739939284142</v>
      </c>
      <c r="AJ61" s="1">
        <f t="shared" si="25"/>
        <v>80.137780251458423</v>
      </c>
      <c r="AK61" s="1">
        <f t="shared" si="19"/>
        <v>9.6805421103581799E-2</v>
      </c>
    </row>
    <row r="62" spans="9:48" x14ac:dyDescent="0.35">
      <c r="K62" s="1"/>
      <c r="L62" s="1"/>
      <c r="M62" s="1"/>
      <c r="O62">
        <v>230260.68539999999</v>
      </c>
      <c r="P62">
        <v>60</v>
      </c>
      <c r="Q62" s="1">
        <f t="shared" si="4"/>
        <v>0.83082430245342598</v>
      </c>
      <c r="R62" s="1">
        <f t="shared" si="5"/>
        <v>60.707213204045779</v>
      </c>
      <c r="S62" s="1">
        <f t="shared" si="16"/>
        <v>0.69268067420918955</v>
      </c>
      <c r="AG62">
        <v>540431.23219999997</v>
      </c>
      <c r="AH62">
        <v>2</v>
      </c>
      <c r="AI62" s="1">
        <f t="shared" si="24"/>
        <v>1.9499785677117178</v>
      </c>
      <c r="AJ62" s="1">
        <f t="shared" si="25"/>
        <v>80.676524163120604</v>
      </c>
      <c r="AK62" s="1">
        <f t="shared" si="19"/>
        <v>0.1936108422071636</v>
      </c>
    </row>
    <row r="63" spans="9:48" x14ac:dyDescent="0.35">
      <c r="K63" s="1"/>
      <c r="L63" s="1"/>
      <c r="M63" s="1"/>
      <c r="O63">
        <v>232586.5509</v>
      </c>
      <c r="P63">
        <v>28</v>
      </c>
      <c r="Q63" s="1">
        <f t="shared" si="4"/>
        <v>0.83921646709187114</v>
      </c>
      <c r="R63" s="1">
        <f t="shared" si="5"/>
        <v>60.910930210589015</v>
      </c>
      <c r="S63" s="1">
        <f t="shared" si="16"/>
        <v>0.32325098129762181</v>
      </c>
      <c r="AG63">
        <v>551404.17520000006</v>
      </c>
      <c r="AH63">
        <v>1</v>
      </c>
      <c r="AI63" s="1">
        <f t="shared" si="24"/>
        <v>1.9895710309148882</v>
      </c>
      <c r="AJ63" s="1">
        <f t="shared" si="25"/>
        <v>81.218889891231683</v>
      </c>
      <c r="AK63" s="1">
        <f t="shared" si="19"/>
        <v>9.6805421103581799E-2</v>
      </c>
    </row>
    <row r="64" spans="9:48" x14ac:dyDescent="0.35">
      <c r="K64" s="1"/>
      <c r="L64" s="1"/>
      <c r="O64">
        <v>234935.91</v>
      </c>
      <c r="P64">
        <v>43</v>
      </c>
      <c r="Q64" s="1">
        <f t="shared" si="4"/>
        <v>0.84769340110290003</v>
      </c>
      <c r="R64" s="1">
        <f t="shared" si="5"/>
        <v>61.115330837165196</v>
      </c>
      <c r="S64" s="1">
        <f t="shared" si="16"/>
        <v>0.4964211498499192</v>
      </c>
      <c r="AG64">
        <v>562599.91350000002</v>
      </c>
      <c r="AH64">
        <v>5</v>
      </c>
      <c r="AI64" s="1">
        <f t="shared" si="24"/>
        <v>2.0299673818915651</v>
      </c>
      <c r="AJ64" s="1">
        <f t="shared" si="25"/>
        <v>81.764901797993346</v>
      </c>
      <c r="AK64" s="1">
        <f t="shared" si="19"/>
        <v>0.48402710551790901</v>
      </c>
    </row>
    <row r="65" spans="11:47" x14ac:dyDescent="0.35">
      <c r="K65" s="1"/>
      <c r="L65" s="1"/>
      <c r="O65">
        <v>237309</v>
      </c>
      <c r="P65">
        <v>39</v>
      </c>
      <c r="Q65" s="1">
        <f t="shared" si="4"/>
        <v>0.8562559607100001</v>
      </c>
      <c r="R65" s="1">
        <f t="shared" si="5"/>
        <v>61.32041737702513</v>
      </c>
      <c r="S65" s="1">
        <f t="shared" si="16"/>
        <v>0.45024243823597321</v>
      </c>
      <c r="AG65">
        <v>579821.1825</v>
      </c>
      <c r="AH65">
        <v>1</v>
      </c>
      <c r="AI65" s="1">
        <f t="shared" si="24"/>
        <v>2.0921049924846753</v>
      </c>
      <c r="AJ65" s="1">
        <f t="shared" si="25"/>
        <v>82.590809899828955</v>
      </c>
      <c r="AK65" s="1">
        <f t="shared" si="19"/>
        <v>9.6805421103581799E-2</v>
      </c>
    </row>
    <row r="66" spans="11:47" x14ac:dyDescent="0.35">
      <c r="O66">
        <v>239706.0606</v>
      </c>
      <c r="P66">
        <v>34</v>
      </c>
      <c r="Q66" s="1">
        <f t="shared" ref="Q66:Q129" si="26">(O66*0.00000000360819)*1000</f>
        <v>0.8649050107963141</v>
      </c>
      <c r="R66" s="1">
        <f t="shared" ref="R66:R129" si="27">((1.92*(Q66/7130000000000000))^(1/3))*10000000</f>
        <v>61.526192131389593</v>
      </c>
      <c r="S66" s="1">
        <f t="shared" si="16"/>
        <v>0.39251904871854076</v>
      </c>
      <c r="AG66">
        <v>591593.90110000002</v>
      </c>
      <c r="AH66">
        <v>2</v>
      </c>
      <c r="AI66" s="1">
        <f t="shared" ref="AI66:AI97" si="28">(AG66*0.00000000360819)*1000</f>
        <v>2.1345831980100094</v>
      </c>
      <c r="AJ66" s="1">
        <f t="shared" ref="AJ66:AJ97" si="29">((1.92*(AI66/7130000000000000))^(1/3))*10000000</f>
        <v>83.146044838940313</v>
      </c>
      <c r="AK66" s="1">
        <f t="shared" si="19"/>
        <v>0.1936108422071636</v>
      </c>
      <c r="AU66" s="34"/>
    </row>
    <row r="67" spans="11:47" x14ac:dyDescent="0.35">
      <c r="O67">
        <v>242127.3339</v>
      </c>
      <c r="P67">
        <v>47</v>
      </c>
      <c r="Q67" s="1">
        <f t="shared" si="26"/>
        <v>0.87364142490464103</v>
      </c>
      <c r="R67" s="1">
        <f t="shared" si="27"/>
        <v>61.732657407409832</v>
      </c>
      <c r="S67" s="1">
        <f t="shared" ref="S67:S130" si="30">(P67*100)/8662</f>
        <v>0.54259986146386519</v>
      </c>
      <c r="AG67">
        <v>597569.59710000001</v>
      </c>
      <c r="AH67">
        <v>1</v>
      </c>
      <c r="AI67" s="1">
        <f t="shared" si="28"/>
        <v>2.156144644560249</v>
      </c>
      <c r="AJ67" s="1">
        <f t="shared" si="29"/>
        <v>83.425060504711581</v>
      </c>
      <c r="AK67" s="1">
        <f t="shared" ref="AK67:AK130" si="31">(AH67*100)/1033</f>
        <v>9.6805421103581799E-2</v>
      </c>
    </row>
    <row r="68" spans="11:47" x14ac:dyDescent="0.35">
      <c r="O68">
        <v>244573.06460000001</v>
      </c>
      <c r="P68">
        <v>29</v>
      </c>
      <c r="Q68" s="1">
        <f t="shared" si="26"/>
        <v>0.88246608595907405</v>
      </c>
      <c r="R68" s="1">
        <f t="shared" si="27"/>
        <v>61.939815533072029</v>
      </c>
      <c r="S68" s="1">
        <f t="shared" si="30"/>
        <v>0.33479565920110826</v>
      </c>
      <c r="AG68">
        <v>609702.68039999995</v>
      </c>
      <c r="AH68">
        <v>3</v>
      </c>
      <c r="AI68" s="1">
        <f t="shared" si="28"/>
        <v>2.199923114392476</v>
      </c>
      <c r="AJ68" s="1">
        <f t="shared" si="29"/>
        <v>83.985903877217837</v>
      </c>
      <c r="AK68" s="1">
        <f t="shared" si="31"/>
        <v>0.29041626331074538</v>
      </c>
    </row>
    <row r="69" spans="11:47" x14ac:dyDescent="0.35">
      <c r="O69">
        <v>247043.49960000001</v>
      </c>
      <c r="P69">
        <v>39</v>
      </c>
      <c r="Q69" s="1">
        <f t="shared" si="26"/>
        <v>0.89137988482172414</v>
      </c>
      <c r="R69" s="1">
        <f t="shared" si="27"/>
        <v>62.147668821173809</v>
      </c>
      <c r="S69" s="1">
        <f t="shared" si="30"/>
        <v>0.45024243823597321</v>
      </c>
      <c r="AG69">
        <v>641124.14269999997</v>
      </c>
      <c r="AH69">
        <v>1</v>
      </c>
      <c r="AI69" s="1">
        <f t="shared" si="28"/>
        <v>2.3132977204487131</v>
      </c>
      <c r="AJ69" s="1">
        <f t="shared" si="29"/>
        <v>85.4045632804024</v>
      </c>
      <c r="AK69" s="1">
        <f t="shared" si="31"/>
        <v>9.6805421103581799E-2</v>
      </c>
    </row>
    <row r="70" spans="11:47" x14ac:dyDescent="0.35">
      <c r="O70">
        <v>249538.8885</v>
      </c>
      <c r="P70">
        <v>36</v>
      </c>
      <c r="Q70" s="1">
        <f t="shared" si="26"/>
        <v>0.90038372209681505</v>
      </c>
      <c r="R70" s="1">
        <f t="shared" si="27"/>
        <v>62.356219609681865</v>
      </c>
      <c r="S70" s="1">
        <f t="shared" si="30"/>
        <v>0.41560840452551373</v>
      </c>
      <c r="AG70">
        <v>654141.55969999998</v>
      </c>
      <c r="AH70">
        <v>1</v>
      </c>
      <c r="AI70" s="1">
        <f t="shared" si="28"/>
        <v>2.3602670342939431</v>
      </c>
      <c r="AJ70" s="1">
        <f t="shared" si="29"/>
        <v>85.978714297205883</v>
      </c>
      <c r="AK70" s="1">
        <f t="shared" si="31"/>
        <v>9.6805421103581799E-2</v>
      </c>
    </row>
    <row r="71" spans="11:47" x14ac:dyDescent="0.35">
      <c r="O71">
        <v>252059.48329999999</v>
      </c>
      <c r="P71">
        <v>32</v>
      </c>
      <c r="Q71" s="1">
        <f t="shared" si="26"/>
        <v>0.90947850704822697</v>
      </c>
      <c r="R71" s="1">
        <f t="shared" si="27"/>
        <v>62.565470234275658</v>
      </c>
      <c r="S71" s="1">
        <f t="shared" si="30"/>
        <v>0.36942969291156774</v>
      </c>
      <c r="AG71">
        <v>660749.05020000006</v>
      </c>
      <c r="AH71">
        <v>2</v>
      </c>
      <c r="AI71" s="1">
        <f t="shared" si="28"/>
        <v>2.3841081154411383</v>
      </c>
      <c r="AJ71" s="1">
        <f t="shared" si="29"/>
        <v>86.267235634976544</v>
      </c>
      <c r="AK71" s="1">
        <f t="shared" si="31"/>
        <v>0.1936108422071636</v>
      </c>
    </row>
    <row r="72" spans="11:47" x14ac:dyDescent="0.35">
      <c r="O72">
        <v>254605.5387</v>
      </c>
      <c r="P72">
        <v>30</v>
      </c>
      <c r="Q72" s="1">
        <f t="shared" si="26"/>
        <v>0.91866515868195309</v>
      </c>
      <c r="R72" s="1">
        <f t="shared" si="27"/>
        <v>62.775423051273314</v>
      </c>
      <c r="S72" s="1">
        <f t="shared" si="30"/>
        <v>0.34634033710459478</v>
      </c>
      <c r="AG72">
        <v>674164.93229999999</v>
      </c>
      <c r="AH72">
        <v>1</v>
      </c>
      <c r="AI72" s="1">
        <f t="shared" si="28"/>
        <v>2.4325151670755369</v>
      </c>
      <c r="AJ72" s="1">
        <f t="shared" si="29"/>
        <v>86.84718615639332</v>
      </c>
      <c r="AK72" s="1">
        <f t="shared" si="31"/>
        <v>9.6805421103581799E-2</v>
      </c>
    </row>
    <row r="73" spans="11:47" x14ac:dyDescent="0.35">
      <c r="O73">
        <v>257177.3118</v>
      </c>
      <c r="P73">
        <v>37</v>
      </c>
      <c r="Q73" s="1">
        <f t="shared" si="26"/>
        <v>0.92794460466364204</v>
      </c>
      <c r="R73" s="1">
        <f t="shared" si="27"/>
        <v>62.98608041064216</v>
      </c>
      <c r="S73" s="1">
        <f t="shared" si="30"/>
        <v>0.42715308242900024</v>
      </c>
      <c r="AG73">
        <v>680974.67909999995</v>
      </c>
      <c r="AH73">
        <v>2</v>
      </c>
      <c r="AI73" s="1">
        <f t="shared" si="28"/>
        <v>2.4570860273818287</v>
      </c>
      <c r="AJ73" s="1">
        <f t="shared" si="29"/>
        <v>87.138621851579714</v>
      </c>
      <c r="AK73" s="1">
        <f t="shared" si="31"/>
        <v>0.1936108422071636</v>
      </c>
    </row>
    <row r="74" spans="11:47" x14ac:dyDescent="0.35">
      <c r="O74">
        <v>259775.0624</v>
      </c>
      <c r="P74">
        <v>31</v>
      </c>
      <c r="Q74" s="1">
        <f t="shared" si="26"/>
        <v>0.93731778240105601</v>
      </c>
      <c r="R74" s="1">
        <f t="shared" si="27"/>
        <v>63.197444678717787</v>
      </c>
      <c r="S74" s="1">
        <f t="shared" si="30"/>
        <v>0.35788501500808129</v>
      </c>
      <c r="AG74">
        <v>701819.41769999999</v>
      </c>
      <c r="AH74">
        <v>2</v>
      </c>
      <c r="AI74" s="1">
        <f t="shared" si="28"/>
        <v>2.532297804750963</v>
      </c>
      <c r="AJ74" s="1">
        <f t="shared" si="29"/>
        <v>88.018809954317391</v>
      </c>
      <c r="AK74" s="1">
        <f t="shared" si="31"/>
        <v>0.1936108422071636</v>
      </c>
    </row>
    <row r="75" spans="11:47" x14ac:dyDescent="0.35">
      <c r="O75">
        <v>262399.05300000001</v>
      </c>
      <c r="P75">
        <v>34</v>
      </c>
      <c r="Q75" s="1">
        <f t="shared" si="26"/>
        <v>0.94678563904407009</v>
      </c>
      <c r="R75" s="1">
        <f t="shared" si="27"/>
        <v>63.409518235838149</v>
      </c>
      <c r="S75" s="1">
        <f t="shared" si="30"/>
        <v>0.39251904871854076</v>
      </c>
      <c r="AG75">
        <v>708908.50269999995</v>
      </c>
      <c r="AH75">
        <v>1</v>
      </c>
      <c r="AI75" s="1">
        <f t="shared" si="28"/>
        <v>2.5578765703571129</v>
      </c>
      <c r="AJ75" s="1">
        <f t="shared" si="29"/>
        <v>88.314177300932514</v>
      </c>
      <c r="AK75" s="1">
        <f t="shared" si="31"/>
        <v>9.6805421103581799E-2</v>
      </c>
    </row>
    <row r="76" spans="11:47" x14ac:dyDescent="0.35">
      <c r="O76">
        <v>265049.54840000003</v>
      </c>
      <c r="P76">
        <v>21</v>
      </c>
      <c r="Q76" s="1">
        <f t="shared" si="26"/>
        <v>0.95634913004139621</v>
      </c>
      <c r="R76" s="1">
        <f t="shared" si="27"/>
        <v>63.622303442039495</v>
      </c>
      <c r="S76" s="1">
        <f t="shared" si="30"/>
        <v>0.24243823597321634</v>
      </c>
      <c r="AG76">
        <v>723302.21680000005</v>
      </c>
      <c r="AH76">
        <v>2</v>
      </c>
      <c r="AI76" s="1">
        <f t="shared" si="28"/>
        <v>2.609811825635592</v>
      </c>
      <c r="AJ76" s="1">
        <f t="shared" si="29"/>
        <v>88.907888841005814</v>
      </c>
      <c r="AK76" s="1">
        <f t="shared" si="31"/>
        <v>0.1936108422071636</v>
      </c>
    </row>
    <row r="77" spans="11:47" x14ac:dyDescent="0.35">
      <c r="O77">
        <v>267726.81660000002</v>
      </c>
      <c r="P77">
        <v>24</v>
      </c>
      <c r="Q77" s="1">
        <f t="shared" si="26"/>
        <v>0.96600922238795406</v>
      </c>
      <c r="R77" s="1">
        <f t="shared" si="27"/>
        <v>63.835802707427234</v>
      </c>
      <c r="S77" s="1">
        <f t="shared" si="30"/>
        <v>0.27707226968367582</v>
      </c>
      <c r="AG77">
        <v>730608.29980000004</v>
      </c>
      <c r="AH77">
        <v>1</v>
      </c>
      <c r="AI77" s="1">
        <f t="shared" si="28"/>
        <v>2.6361735612553625</v>
      </c>
      <c r="AJ77" s="1">
        <f t="shared" si="29"/>
        <v>89.206239697393428</v>
      </c>
      <c r="AK77" s="1">
        <f t="shared" si="31"/>
        <v>9.6805421103581799E-2</v>
      </c>
    </row>
    <row r="78" spans="11:47" x14ac:dyDescent="0.35">
      <c r="O78">
        <v>270431.12790000002</v>
      </c>
      <c r="P78">
        <v>17</v>
      </c>
      <c r="Q78" s="1">
        <f t="shared" si="26"/>
        <v>0.97576689137750106</v>
      </c>
      <c r="R78" s="1">
        <f t="shared" si="27"/>
        <v>64.050018417617252</v>
      </c>
      <c r="S78" s="1">
        <f t="shared" si="30"/>
        <v>0.19625952435927038</v>
      </c>
      <c r="AG78">
        <v>737988.18160000001</v>
      </c>
      <c r="AH78">
        <v>1</v>
      </c>
      <c r="AI78" s="1">
        <f t="shared" si="28"/>
        <v>2.6628015769673041</v>
      </c>
      <c r="AJ78" s="1">
        <f t="shared" si="29"/>
        <v>89.505591737919133</v>
      </c>
      <c r="AK78" s="1">
        <f t="shared" si="31"/>
        <v>9.6805421103581799E-2</v>
      </c>
    </row>
    <row r="79" spans="11:47" x14ac:dyDescent="0.35">
      <c r="O79">
        <v>273162.75540000002</v>
      </c>
      <c r="P79">
        <v>22</v>
      </c>
      <c r="Q79" s="1">
        <f t="shared" si="26"/>
        <v>0.98562312240672623</v>
      </c>
      <c r="R79" s="1">
        <f t="shared" si="27"/>
        <v>64.264952971907846</v>
      </c>
      <c r="S79" s="1">
        <f t="shared" si="30"/>
        <v>0.25398291387670285</v>
      </c>
      <c r="AG79">
        <v>745442.60770000005</v>
      </c>
      <c r="AH79">
        <v>1</v>
      </c>
      <c r="AI79" s="1">
        <f t="shared" si="28"/>
        <v>2.6896985626770631</v>
      </c>
      <c r="AJ79" s="1">
        <f t="shared" si="29"/>
        <v>89.80594832460848</v>
      </c>
      <c r="AK79" s="1">
        <f t="shared" si="31"/>
        <v>9.6805421103581799E-2</v>
      </c>
    </row>
    <row r="80" spans="11:47" x14ac:dyDescent="0.35">
      <c r="O80">
        <v>275921.97519999999</v>
      </c>
      <c r="P80">
        <v>25</v>
      </c>
      <c r="Q80" s="1">
        <f t="shared" si="26"/>
        <v>0.99557891169688795</v>
      </c>
      <c r="R80" s="1">
        <f t="shared" si="27"/>
        <v>64.480608796551977</v>
      </c>
      <c r="S80" s="1">
        <f t="shared" si="30"/>
        <v>0.28861694758716233</v>
      </c>
      <c r="AG80">
        <v>752972.33100000001</v>
      </c>
      <c r="AH80">
        <v>1</v>
      </c>
      <c r="AI80" s="1">
        <f t="shared" si="28"/>
        <v>2.71686723499089</v>
      </c>
      <c r="AJ80" s="1">
        <f t="shared" si="29"/>
        <v>90.107312825525199</v>
      </c>
      <c r="AK80" s="1">
        <f t="shared" si="31"/>
        <v>9.6805421103581799E-2</v>
      </c>
    </row>
    <row r="81" spans="15:37" x14ac:dyDescent="0.35">
      <c r="O81">
        <v>278709.06589999999</v>
      </c>
      <c r="P81">
        <v>30</v>
      </c>
      <c r="Q81" s="1">
        <f t="shared" si="26"/>
        <v>1.0056352644897211</v>
      </c>
      <c r="R81" s="1">
        <f t="shared" si="27"/>
        <v>64.696988303311343</v>
      </c>
      <c r="S81" s="1">
        <f t="shared" si="30"/>
        <v>0.34634033710459478</v>
      </c>
      <c r="AG81">
        <v>791777.29680000001</v>
      </c>
      <c r="AH81">
        <v>2</v>
      </c>
      <c r="AI81" s="1">
        <f t="shared" si="28"/>
        <v>2.8568829245407921</v>
      </c>
      <c r="AJ81" s="1">
        <f t="shared" si="29"/>
        <v>91.629372843535776</v>
      </c>
      <c r="AK81" s="1">
        <f t="shared" si="31"/>
        <v>0.1936108422071636</v>
      </c>
    </row>
    <row r="82" spans="15:37" x14ac:dyDescent="0.35">
      <c r="O82">
        <v>281524.3089</v>
      </c>
      <c r="P82">
        <v>17</v>
      </c>
      <c r="Q82" s="1">
        <f t="shared" si="26"/>
        <v>1.0157931961298909</v>
      </c>
      <c r="R82" s="1">
        <f t="shared" si="27"/>
        <v>64.914093911125818</v>
      </c>
      <c r="S82" s="1">
        <f t="shared" si="30"/>
        <v>0.19625952435927038</v>
      </c>
      <c r="AG82">
        <v>824256.2831</v>
      </c>
      <c r="AH82">
        <v>2</v>
      </c>
      <c r="AI82" s="1">
        <f t="shared" si="28"/>
        <v>2.9740732781185892</v>
      </c>
      <c r="AJ82" s="1">
        <f t="shared" si="29"/>
        <v>92.865511377291</v>
      </c>
      <c r="AK82" s="1">
        <f t="shared" si="31"/>
        <v>0.1936108422071636</v>
      </c>
    </row>
    <row r="83" spans="15:37" x14ac:dyDescent="0.35">
      <c r="O83">
        <v>284367.98879999999</v>
      </c>
      <c r="P83">
        <v>16</v>
      </c>
      <c r="Q83" s="1">
        <f t="shared" si="26"/>
        <v>1.026053733508272</v>
      </c>
      <c r="R83" s="1">
        <f t="shared" si="27"/>
        <v>65.131928074543723</v>
      </c>
      <c r="S83" s="1">
        <f t="shared" si="30"/>
        <v>0.18471484645578387</v>
      </c>
      <c r="AG83">
        <v>832582.10419999994</v>
      </c>
      <c r="AH83">
        <v>1</v>
      </c>
      <c r="AI83" s="1">
        <f t="shared" si="28"/>
        <v>3.004114422553398</v>
      </c>
      <c r="AJ83" s="1">
        <f t="shared" si="29"/>
        <v>93.177142947853753</v>
      </c>
      <c r="AK83" s="1">
        <f t="shared" si="31"/>
        <v>9.6805421103581799E-2</v>
      </c>
    </row>
    <row r="84" spans="15:37" x14ac:dyDescent="0.35">
      <c r="O84">
        <v>287240.39279999997</v>
      </c>
      <c r="P84">
        <v>14</v>
      </c>
      <c r="Q84" s="1">
        <f t="shared" si="26"/>
        <v>1.0364179128970321</v>
      </c>
      <c r="R84" s="1">
        <f t="shared" si="27"/>
        <v>65.350493235155824</v>
      </c>
      <c r="S84" s="1">
        <f t="shared" si="30"/>
        <v>0.1616254906488109</v>
      </c>
      <c r="AG84">
        <v>884333.14789999998</v>
      </c>
      <c r="AH84">
        <v>2</v>
      </c>
      <c r="AI84" s="1">
        <f t="shared" si="28"/>
        <v>3.1908420209213011</v>
      </c>
      <c r="AJ84" s="1">
        <f t="shared" si="29"/>
        <v>95.069016373886029</v>
      </c>
      <c r="AK84" s="1">
        <f t="shared" si="31"/>
        <v>0.1936108422071636</v>
      </c>
    </row>
    <row r="85" spans="15:37" x14ac:dyDescent="0.35">
      <c r="O85">
        <v>290141.81089999998</v>
      </c>
      <c r="P85">
        <v>12</v>
      </c>
      <c r="Q85" s="1">
        <f t="shared" si="26"/>
        <v>1.0468867806712709</v>
      </c>
      <c r="R85" s="1">
        <f t="shared" si="27"/>
        <v>65.569791835200789</v>
      </c>
      <c r="S85" s="1">
        <f t="shared" si="30"/>
        <v>0.13853613484183791</v>
      </c>
      <c r="AG85">
        <v>893265.80590000004</v>
      </c>
      <c r="AH85">
        <v>2</v>
      </c>
      <c r="AI85" s="1">
        <f t="shared" si="28"/>
        <v>3.2230727481903214</v>
      </c>
      <c r="AJ85" s="1">
        <f t="shared" si="29"/>
        <v>95.388042307629306</v>
      </c>
      <c r="AK85" s="1">
        <f t="shared" si="31"/>
        <v>0.1936108422071636</v>
      </c>
    </row>
    <row r="86" spans="15:37" x14ac:dyDescent="0.35">
      <c r="O86">
        <v>293072.53619999997</v>
      </c>
      <c r="P86">
        <v>12</v>
      </c>
      <c r="Q86" s="1">
        <f t="shared" si="26"/>
        <v>1.0574613943914781</v>
      </c>
      <c r="R86" s="1">
        <f t="shared" si="27"/>
        <v>65.789826338102088</v>
      </c>
      <c r="S86" s="1">
        <f t="shared" si="30"/>
        <v>0.13853613484183791</v>
      </c>
      <c r="AG86">
        <v>911402.72010000004</v>
      </c>
      <c r="AH86">
        <v>1</v>
      </c>
      <c r="AI86" s="1">
        <f t="shared" si="28"/>
        <v>3.2885141806376192</v>
      </c>
      <c r="AJ86" s="1">
        <f t="shared" si="29"/>
        <v>96.029309468945115</v>
      </c>
      <c r="AK86" s="1">
        <f t="shared" si="31"/>
        <v>9.6805421103581799E-2</v>
      </c>
    </row>
    <row r="87" spans="15:37" x14ac:dyDescent="0.35">
      <c r="O87">
        <v>296032.86489999999</v>
      </c>
      <c r="P87">
        <v>12</v>
      </c>
      <c r="Q87" s="1">
        <f t="shared" si="26"/>
        <v>1.068142822803531</v>
      </c>
      <c r="R87" s="1">
        <f t="shared" si="27"/>
        <v>66.010599225867878</v>
      </c>
      <c r="S87" s="1">
        <f t="shared" si="30"/>
        <v>0.13853613484183791</v>
      </c>
      <c r="AG87">
        <v>929907.88699999999</v>
      </c>
      <c r="AH87">
        <v>1</v>
      </c>
      <c r="AI87" s="1">
        <f t="shared" si="28"/>
        <v>3.3552843387945304</v>
      </c>
      <c r="AJ87" s="1">
        <f t="shared" si="29"/>
        <v>96.674887685905716</v>
      </c>
      <c r="AK87" s="1">
        <f t="shared" si="31"/>
        <v>9.6805421103581799E-2</v>
      </c>
    </row>
    <row r="88" spans="15:37" x14ac:dyDescent="0.35">
      <c r="O88">
        <v>299023.09580000001</v>
      </c>
      <c r="P88">
        <v>10</v>
      </c>
      <c r="Q88" s="1">
        <f t="shared" si="26"/>
        <v>1.078932144034602</v>
      </c>
      <c r="R88" s="1">
        <f t="shared" si="27"/>
        <v>66.232112959647992</v>
      </c>
      <c r="S88" s="1">
        <f t="shared" si="30"/>
        <v>0.11544677903486493</v>
      </c>
      <c r="AG88">
        <v>948788.78379999998</v>
      </c>
      <c r="AH88">
        <v>2</v>
      </c>
      <c r="AI88" s="1">
        <f t="shared" si="28"/>
        <v>3.4234102018193222</v>
      </c>
      <c r="AJ88" s="1">
        <f t="shared" si="29"/>
        <v>97.324805946753486</v>
      </c>
      <c r="AK88" s="1">
        <f t="shared" si="31"/>
        <v>0.1936108422071636</v>
      </c>
    </row>
    <row r="89" spans="15:37" x14ac:dyDescent="0.35">
      <c r="O89">
        <v>302043.53120000003</v>
      </c>
      <c r="P89">
        <v>15</v>
      </c>
      <c r="Q89" s="1">
        <f t="shared" si="26"/>
        <v>1.0898304488405282</v>
      </c>
      <c r="R89" s="1">
        <f t="shared" si="27"/>
        <v>66.454370044520772</v>
      </c>
      <c r="S89" s="1">
        <f t="shared" si="30"/>
        <v>0.17317016855229739</v>
      </c>
      <c r="AG89">
        <v>987708.43720000004</v>
      </c>
      <c r="AH89">
        <v>1</v>
      </c>
      <c r="AI89" s="1">
        <f t="shared" si="28"/>
        <v>3.5638397060206684</v>
      </c>
      <c r="AJ89" s="1">
        <f t="shared" si="29"/>
        <v>98.637779498610286</v>
      </c>
      <c r="AK89" s="1">
        <f t="shared" si="31"/>
        <v>9.6805421103581799E-2</v>
      </c>
    </row>
    <row r="90" spans="15:37" x14ac:dyDescent="0.35">
      <c r="O90">
        <v>305094.47590000002</v>
      </c>
      <c r="P90">
        <v>11</v>
      </c>
      <c r="Q90" s="1">
        <f t="shared" si="26"/>
        <v>1.1008388369976212</v>
      </c>
      <c r="R90" s="1">
        <f t="shared" si="27"/>
        <v>66.677372953266769</v>
      </c>
      <c r="S90" s="1">
        <f t="shared" si="30"/>
        <v>0.12699145693835143</v>
      </c>
      <c r="AG90">
        <v>997685.29009999998</v>
      </c>
      <c r="AH90">
        <v>1</v>
      </c>
      <c r="AI90" s="1">
        <f t="shared" si="28"/>
        <v>3.599838086885919</v>
      </c>
      <c r="AJ90" s="1">
        <f t="shared" si="29"/>
        <v>98.968781239379453</v>
      </c>
      <c r="AK90" s="1">
        <f t="shared" si="31"/>
        <v>9.6805421103581799E-2</v>
      </c>
    </row>
    <row r="91" spans="15:37" x14ac:dyDescent="0.35">
      <c r="O91">
        <v>308176.23830000003</v>
      </c>
      <c r="P91">
        <v>9</v>
      </c>
      <c r="Q91" s="1">
        <f t="shared" si="26"/>
        <v>1.1119584212716771</v>
      </c>
      <c r="R91" s="1">
        <f t="shared" si="27"/>
        <v>66.901124205113959</v>
      </c>
      <c r="S91" s="1">
        <f t="shared" si="30"/>
        <v>0.10390210113137843</v>
      </c>
      <c r="AG91">
        <v>1007762.919</v>
      </c>
      <c r="AH91">
        <v>1</v>
      </c>
      <c r="AI91" s="1">
        <f t="shared" si="28"/>
        <v>3.6362000867066104</v>
      </c>
      <c r="AJ91" s="1">
        <f t="shared" si="29"/>
        <v>99.300893722981684</v>
      </c>
      <c r="AK91" s="1">
        <f t="shared" si="31"/>
        <v>9.6805421103581799E-2</v>
      </c>
    </row>
    <row r="92" spans="15:37" x14ac:dyDescent="0.35">
      <c r="O92">
        <v>311289.12959999999</v>
      </c>
      <c r="P92">
        <v>9</v>
      </c>
      <c r="Q92" s="1">
        <f t="shared" si="26"/>
        <v>1.1231903245314239</v>
      </c>
      <c r="R92" s="1">
        <f t="shared" si="27"/>
        <v>67.125626304763358</v>
      </c>
      <c r="S92" s="1">
        <f t="shared" si="30"/>
        <v>0.10390210113137843</v>
      </c>
      <c r="AG92">
        <v>1017942.343</v>
      </c>
      <c r="AH92">
        <v>2</v>
      </c>
      <c r="AI92" s="1">
        <f t="shared" si="28"/>
        <v>3.67292938258917</v>
      </c>
      <c r="AJ92" s="1">
        <f t="shared" si="29"/>
        <v>99.634120714764151</v>
      </c>
      <c r="AK92" s="1">
        <f t="shared" si="31"/>
        <v>0.1936108422071636</v>
      </c>
    </row>
    <row r="93" spans="15:37" x14ac:dyDescent="0.35">
      <c r="O93">
        <v>311289.12959999999</v>
      </c>
      <c r="P93">
        <v>9</v>
      </c>
      <c r="Q93" s="1">
        <f t="shared" si="26"/>
        <v>1.1231903245314239</v>
      </c>
      <c r="R93" s="1">
        <f t="shared" si="27"/>
        <v>67.125626304763358</v>
      </c>
      <c r="S93" s="1">
        <f t="shared" si="30"/>
        <v>0.10390210113137843</v>
      </c>
      <c r="AG93">
        <v>1038610.696</v>
      </c>
      <c r="AH93">
        <v>1</v>
      </c>
      <c r="AI93" s="1">
        <f t="shared" si="28"/>
        <v>3.7475047272002402</v>
      </c>
      <c r="AJ93" s="1">
        <f t="shared" si="29"/>
        <v>100.30393307734157</v>
      </c>
      <c r="AK93" s="1">
        <f t="shared" si="31"/>
        <v>9.6805421103581799E-2</v>
      </c>
    </row>
    <row r="94" spans="15:37" x14ac:dyDescent="0.35">
      <c r="O94">
        <v>314433.46419999999</v>
      </c>
      <c r="P94">
        <v>11</v>
      </c>
      <c r="Q94" s="1">
        <f t="shared" si="26"/>
        <v>1.1345356811917979</v>
      </c>
      <c r="R94" s="1">
        <f t="shared" si="27"/>
        <v>67.35088176948976</v>
      </c>
      <c r="S94" s="1">
        <f t="shared" si="30"/>
        <v>0.12699145693835143</v>
      </c>
      <c r="AG94">
        <v>1049101.713</v>
      </c>
      <c r="AH94">
        <v>1</v>
      </c>
      <c r="AI94" s="1">
        <f t="shared" si="28"/>
        <v>3.7853583098294701</v>
      </c>
      <c r="AJ94" s="1">
        <f t="shared" si="29"/>
        <v>100.64052597524059</v>
      </c>
      <c r="AK94" s="1">
        <f t="shared" si="31"/>
        <v>9.6805421103581799E-2</v>
      </c>
    </row>
    <row r="95" spans="15:37" x14ac:dyDescent="0.35">
      <c r="O95">
        <v>314433.46419999999</v>
      </c>
      <c r="P95">
        <v>11</v>
      </c>
      <c r="Q95" s="1">
        <f t="shared" si="26"/>
        <v>1.1345356811917979</v>
      </c>
      <c r="R95" s="1">
        <f t="shared" si="27"/>
        <v>67.35088176948976</v>
      </c>
      <c r="S95" s="1">
        <f t="shared" si="30"/>
        <v>0.12699145693835143</v>
      </c>
      <c r="AG95">
        <v>1081214.8759999999</v>
      </c>
      <c r="AH95">
        <v>1</v>
      </c>
      <c r="AI95" s="1">
        <f t="shared" si="28"/>
        <v>3.9012287034344397</v>
      </c>
      <c r="AJ95" s="1">
        <f t="shared" si="29"/>
        <v>101.65709694365125</v>
      </c>
      <c r="AK95" s="1">
        <f t="shared" si="31"/>
        <v>9.6805421103581799E-2</v>
      </c>
    </row>
    <row r="96" spans="15:37" x14ac:dyDescent="0.35">
      <c r="O96">
        <v>317609.55979999999</v>
      </c>
      <c r="P96">
        <v>5</v>
      </c>
      <c r="Q96" s="1">
        <f t="shared" si="26"/>
        <v>1.145995637574762</v>
      </c>
      <c r="R96" s="1">
        <f t="shared" si="27"/>
        <v>67.57689313387516</v>
      </c>
      <c r="S96" s="1">
        <f t="shared" si="30"/>
        <v>5.7723389517432465E-2</v>
      </c>
      <c r="AG96">
        <v>1092136.2379999999</v>
      </c>
      <c r="AH96">
        <v>1</v>
      </c>
      <c r="AI96" s="1">
        <f t="shared" si="28"/>
        <v>3.94063505258922</v>
      </c>
      <c r="AJ96" s="1">
        <f t="shared" si="29"/>
        <v>101.99823068617555</v>
      </c>
      <c r="AK96" s="1">
        <f t="shared" si="31"/>
        <v>9.6805421103581799E-2</v>
      </c>
    </row>
    <row r="97" spans="15:37" x14ac:dyDescent="0.35">
      <c r="O97">
        <v>317609.55979999999</v>
      </c>
      <c r="P97">
        <v>5</v>
      </c>
      <c r="Q97" s="1">
        <f t="shared" si="26"/>
        <v>1.145995637574762</v>
      </c>
      <c r="R97" s="1">
        <f t="shared" si="27"/>
        <v>67.57689313387516</v>
      </c>
      <c r="S97" s="1">
        <f t="shared" si="30"/>
        <v>5.7723389517432465E-2</v>
      </c>
      <c r="AG97">
        <v>1282666.358</v>
      </c>
      <c r="AH97">
        <v>1</v>
      </c>
      <c r="AI97" s="1">
        <f t="shared" si="28"/>
        <v>4.6281039262720203</v>
      </c>
      <c r="AJ97" s="1">
        <f t="shared" si="29"/>
        <v>107.61470029220823</v>
      </c>
      <c r="AK97" s="1">
        <f t="shared" si="31"/>
        <v>9.6805421103581799E-2</v>
      </c>
    </row>
    <row r="98" spans="15:37" x14ac:dyDescent="0.35">
      <c r="O98">
        <v>320817.73719999997</v>
      </c>
      <c r="P98">
        <v>10</v>
      </c>
      <c r="Q98" s="1">
        <f t="shared" si="26"/>
        <v>1.157571351187668</v>
      </c>
      <c r="R98" s="1">
        <f t="shared" si="27"/>
        <v>67.803662933191063</v>
      </c>
      <c r="S98" s="1">
        <f t="shared" si="30"/>
        <v>0.11544677903486493</v>
      </c>
      <c r="AG98">
        <v>1335281.7879999999</v>
      </c>
      <c r="AH98">
        <v>1</v>
      </c>
      <c r="AI98" s="1">
        <f t="shared" ref="AI98:AI133" si="32">(AG98*0.00000000360819)*1000</f>
        <v>4.8179503946437201</v>
      </c>
      <c r="AJ98" s="1">
        <f t="shared" ref="AJ98:AJ129" si="33">((1.92*(AI98/7130000000000000))^(1/3))*10000000</f>
        <v>109.0664910584286</v>
      </c>
      <c r="AK98" s="1">
        <f t="shared" si="31"/>
        <v>9.6805421103581799E-2</v>
      </c>
    </row>
    <row r="99" spans="15:37" x14ac:dyDescent="0.35">
      <c r="O99">
        <v>320817.73719999997</v>
      </c>
      <c r="P99">
        <v>10</v>
      </c>
      <c r="Q99" s="1">
        <f t="shared" si="26"/>
        <v>1.157571351187668</v>
      </c>
      <c r="R99" s="1">
        <f t="shared" si="27"/>
        <v>67.803662933191063</v>
      </c>
      <c r="S99" s="1">
        <f t="shared" si="30"/>
        <v>0.11544677903486493</v>
      </c>
      <c r="AG99">
        <v>1376154.9669999999</v>
      </c>
      <c r="AH99">
        <v>2</v>
      </c>
      <c r="AI99" s="1">
        <f t="shared" si="32"/>
        <v>4.9654285903797302</v>
      </c>
      <c r="AJ99" s="1">
        <f t="shared" si="33"/>
        <v>110.1681727952333</v>
      </c>
      <c r="AK99" s="1">
        <f t="shared" si="31"/>
        <v>0.1936108422071636</v>
      </c>
    </row>
    <row r="100" spans="15:37" x14ac:dyDescent="0.35">
      <c r="O100">
        <v>324058.32040000003</v>
      </c>
      <c r="P100">
        <v>8</v>
      </c>
      <c r="Q100" s="1">
        <f t="shared" si="26"/>
        <v>1.1692639910840761</v>
      </c>
      <c r="R100" s="1">
        <f t="shared" si="27"/>
        <v>68.031193708416097</v>
      </c>
      <c r="S100" s="1">
        <f t="shared" si="30"/>
        <v>9.2357423227891935E-2</v>
      </c>
      <c r="AG100">
        <v>1390055.5220000001</v>
      </c>
      <c r="AH100">
        <v>1</v>
      </c>
      <c r="AI100" s="1">
        <f t="shared" si="32"/>
        <v>5.0155844339251807</v>
      </c>
      <c r="AJ100" s="1">
        <f t="shared" si="33"/>
        <v>110.53786741508992</v>
      </c>
      <c r="AK100" s="1">
        <f t="shared" si="31"/>
        <v>9.6805421103581799E-2</v>
      </c>
    </row>
    <row r="101" spans="15:37" x14ac:dyDescent="0.35">
      <c r="O101">
        <v>324058.32040000003</v>
      </c>
      <c r="P101">
        <v>8</v>
      </c>
      <c r="Q101" s="1">
        <f t="shared" si="26"/>
        <v>1.1692639910840761</v>
      </c>
      <c r="R101" s="1">
        <f t="shared" si="27"/>
        <v>68.031193708416097</v>
      </c>
      <c r="S101" s="1">
        <f t="shared" si="30"/>
        <v>9.2357423227891935E-2</v>
      </c>
      <c r="AG101">
        <v>1418279.28</v>
      </c>
      <c r="AH101">
        <v>1</v>
      </c>
      <c r="AI101" s="1">
        <f t="shared" si="32"/>
        <v>5.117421115303201</v>
      </c>
      <c r="AJ101" s="1">
        <f t="shared" si="33"/>
        <v>111.28098262427054</v>
      </c>
      <c r="AK101" s="1">
        <f t="shared" si="31"/>
        <v>9.6805421103581799E-2</v>
      </c>
    </row>
    <row r="102" spans="15:37" x14ac:dyDescent="0.35">
      <c r="O102">
        <v>327331.63679999998</v>
      </c>
      <c r="P102">
        <v>7</v>
      </c>
      <c r="Q102" s="1">
        <f t="shared" si="26"/>
        <v>1.1810747385853919</v>
      </c>
      <c r="R102" s="1">
        <f t="shared" si="27"/>
        <v>68.259488017984395</v>
      </c>
      <c r="S102" s="1">
        <f t="shared" si="30"/>
        <v>8.0812745324405452E-2</v>
      </c>
      <c r="AG102">
        <v>1432605.3330000001</v>
      </c>
      <c r="AH102">
        <v>1</v>
      </c>
      <c r="AI102" s="1">
        <f t="shared" si="32"/>
        <v>5.1691122364772708</v>
      </c>
      <c r="AJ102" s="1">
        <f t="shared" si="33"/>
        <v>111.6544115305162</v>
      </c>
      <c r="AK102" s="1">
        <f t="shared" si="31"/>
        <v>9.6805421103581799E-2</v>
      </c>
    </row>
    <row r="103" spans="15:37" x14ac:dyDescent="0.35">
      <c r="O103">
        <v>327331.63679999998</v>
      </c>
      <c r="P103">
        <v>7</v>
      </c>
      <c r="Q103" s="1">
        <f t="shared" si="26"/>
        <v>1.1810747385853919</v>
      </c>
      <c r="R103" s="1">
        <f t="shared" si="27"/>
        <v>68.259488017984395</v>
      </c>
      <c r="S103" s="1">
        <f t="shared" si="30"/>
        <v>8.0812745324405452E-2</v>
      </c>
      <c r="AG103">
        <v>1447076.094</v>
      </c>
      <c r="AH103">
        <v>1</v>
      </c>
      <c r="AI103" s="1">
        <f t="shared" si="32"/>
        <v>5.2213254916098606</v>
      </c>
      <c r="AJ103" s="1">
        <f t="shared" si="33"/>
        <v>112.02909357351227</v>
      </c>
      <c r="AK103" s="1">
        <f t="shared" si="31"/>
        <v>9.6805421103581799E-2</v>
      </c>
    </row>
    <row r="104" spans="15:37" x14ac:dyDescent="0.35">
      <c r="O104">
        <v>330638.01689999999</v>
      </c>
      <c r="P104">
        <v>11</v>
      </c>
      <c r="Q104" s="1">
        <f t="shared" si="26"/>
        <v>1.193004786198411</v>
      </c>
      <c r="R104" s="1">
        <f t="shared" si="27"/>
        <v>68.4885484145221</v>
      </c>
      <c r="S104" s="1">
        <f t="shared" si="30"/>
        <v>0.12699145693835143</v>
      </c>
      <c r="AG104">
        <v>1461693.024</v>
      </c>
      <c r="AH104">
        <v>3</v>
      </c>
      <c r="AI104" s="1">
        <f t="shared" si="32"/>
        <v>5.2740661522665606</v>
      </c>
      <c r="AJ104" s="1">
        <f t="shared" si="33"/>
        <v>112.40503294044559</v>
      </c>
      <c r="AK104" s="1">
        <f t="shared" si="31"/>
        <v>0.29041626331074538</v>
      </c>
    </row>
    <row r="105" spans="15:37" x14ac:dyDescent="0.35">
      <c r="O105">
        <v>330638.01689999999</v>
      </c>
      <c r="P105">
        <v>11</v>
      </c>
      <c r="Q105" s="1">
        <f t="shared" si="26"/>
        <v>1.193004786198411</v>
      </c>
      <c r="R105" s="1">
        <f t="shared" si="27"/>
        <v>68.4885484145221</v>
      </c>
      <c r="S105" s="1">
        <f t="shared" si="30"/>
        <v>0.12699145693835143</v>
      </c>
      <c r="AG105">
        <v>1476457.6</v>
      </c>
      <c r="AH105">
        <v>1</v>
      </c>
      <c r="AI105" s="1">
        <f t="shared" si="32"/>
        <v>5.3273395477440006</v>
      </c>
      <c r="AJ105" s="1">
        <f t="shared" si="33"/>
        <v>112.78223386454772</v>
      </c>
      <c r="AK105" s="1">
        <f t="shared" si="31"/>
        <v>9.6805421103581799E-2</v>
      </c>
    </row>
    <row r="106" spans="15:37" x14ac:dyDescent="0.35">
      <c r="O106">
        <v>333977.79489999998</v>
      </c>
      <c r="P106">
        <v>7</v>
      </c>
      <c r="Q106" s="1">
        <f t="shared" si="26"/>
        <v>1.2050553397802308</v>
      </c>
      <c r="R106" s="1">
        <f t="shared" si="27"/>
        <v>68.718377484215225</v>
      </c>
      <c r="S106" s="1">
        <f t="shared" si="30"/>
        <v>8.0812745324405452E-2</v>
      </c>
      <c r="AG106">
        <v>1491371.3130000001</v>
      </c>
      <c r="AH106">
        <v>1</v>
      </c>
      <c r="AI106" s="1">
        <f t="shared" si="32"/>
        <v>5.3811510578534705</v>
      </c>
      <c r="AJ106" s="1">
        <f t="shared" si="33"/>
        <v>113.16070056972841</v>
      </c>
      <c r="AK106" s="1">
        <f t="shared" si="31"/>
        <v>9.6805421103581799E-2</v>
      </c>
    </row>
    <row r="107" spans="15:37" x14ac:dyDescent="0.35">
      <c r="O107">
        <v>333977.79489999998</v>
      </c>
      <c r="P107">
        <v>7</v>
      </c>
      <c r="Q107" s="1">
        <f t="shared" si="26"/>
        <v>1.2050553397802308</v>
      </c>
      <c r="R107" s="1">
        <f t="shared" si="27"/>
        <v>68.718377484215225</v>
      </c>
      <c r="S107" s="1">
        <f t="shared" si="30"/>
        <v>8.0812745324405452E-2</v>
      </c>
      <c r="AG107">
        <v>1537022.416</v>
      </c>
      <c r="AH107">
        <v>1</v>
      </c>
      <c r="AI107" s="1">
        <f t="shared" si="32"/>
        <v>5.5458689111870401</v>
      </c>
      <c r="AJ107" s="1">
        <f t="shared" si="33"/>
        <v>114.30373795490193</v>
      </c>
      <c r="AK107" s="1">
        <f t="shared" si="31"/>
        <v>9.6805421103581799E-2</v>
      </c>
    </row>
    <row r="108" spans="15:37" x14ac:dyDescent="0.35">
      <c r="O108">
        <v>337351.30800000002</v>
      </c>
      <c r="P108">
        <v>6</v>
      </c>
      <c r="Q108" s="1">
        <f t="shared" si="26"/>
        <v>1.2172276160125199</v>
      </c>
      <c r="R108" s="1">
        <f t="shared" si="27"/>
        <v>68.948977796020472</v>
      </c>
      <c r="S108" s="1">
        <f t="shared" si="30"/>
        <v>6.9268067420918955E-2</v>
      </c>
      <c r="AG108">
        <v>1616233.9620000001</v>
      </c>
      <c r="AH108">
        <v>1</v>
      </c>
      <c r="AI108" s="1">
        <f t="shared" si="32"/>
        <v>5.8316792193487803</v>
      </c>
      <c r="AJ108" s="1">
        <f t="shared" si="33"/>
        <v>116.2345152072315</v>
      </c>
      <c r="AK108" s="1">
        <f t="shared" si="31"/>
        <v>9.6805421103581799E-2</v>
      </c>
    </row>
    <row r="109" spans="15:37" x14ac:dyDescent="0.35">
      <c r="O109">
        <v>337351.30800000002</v>
      </c>
      <c r="P109">
        <v>6</v>
      </c>
      <c r="Q109" s="1">
        <f t="shared" si="26"/>
        <v>1.2172276160125199</v>
      </c>
      <c r="R109" s="1">
        <f t="shared" si="27"/>
        <v>68.948977796020472</v>
      </c>
      <c r="S109" s="1">
        <f t="shared" si="30"/>
        <v>6.9268067420918955E-2</v>
      </c>
      <c r="AG109">
        <v>1769242.963</v>
      </c>
      <c r="AH109">
        <v>1</v>
      </c>
      <c r="AI109" s="1">
        <f t="shared" si="32"/>
        <v>6.3837647666669701</v>
      </c>
      <c r="AJ109" s="1">
        <f t="shared" si="33"/>
        <v>119.79247139262169</v>
      </c>
      <c r="AK109" s="1">
        <f t="shared" si="31"/>
        <v>9.6805421103581799E-2</v>
      </c>
    </row>
    <row r="110" spans="15:37" x14ac:dyDescent="0.35">
      <c r="O110">
        <v>340758.89689999999</v>
      </c>
      <c r="P110">
        <v>9</v>
      </c>
      <c r="Q110" s="1">
        <f t="shared" si="26"/>
        <v>1.229522844205611</v>
      </c>
      <c r="R110" s="1">
        <f t="shared" si="27"/>
        <v>69.180351934082125</v>
      </c>
      <c r="S110" s="1">
        <f t="shared" si="30"/>
        <v>0.10390210113137843</v>
      </c>
      <c r="AG110">
        <v>1787114.1040000001</v>
      </c>
      <c r="AH110">
        <v>1</v>
      </c>
      <c r="AI110" s="1">
        <f t="shared" si="32"/>
        <v>6.44824723891176</v>
      </c>
      <c r="AJ110" s="1">
        <f t="shared" si="33"/>
        <v>120.19446256353226</v>
      </c>
      <c r="AK110" s="1">
        <f t="shared" si="31"/>
        <v>9.6805421103581799E-2</v>
      </c>
    </row>
    <row r="111" spans="15:37" x14ac:dyDescent="0.35">
      <c r="O111">
        <v>340758.89689999999</v>
      </c>
      <c r="P111">
        <v>9</v>
      </c>
      <c r="Q111" s="1">
        <f t="shared" si="26"/>
        <v>1.229522844205611</v>
      </c>
      <c r="R111" s="1">
        <f t="shared" si="27"/>
        <v>69.180351934082125</v>
      </c>
      <c r="S111" s="1">
        <f t="shared" si="30"/>
        <v>0.10390210113137843</v>
      </c>
      <c r="AG111">
        <v>1860422.16</v>
      </c>
      <c r="AH111">
        <v>1</v>
      </c>
      <c r="AI111" s="1">
        <f t="shared" si="32"/>
        <v>6.7127566334904003</v>
      </c>
      <c r="AJ111" s="1">
        <f t="shared" si="33"/>
        <v>121.81596232816273</v>
      </c>
      <c r="AK111" s="1">
        <f t="shared" si="31"/>
        <v>9.6805421103581799E-2</v>
      </c>
    </row>
    <row r="112" spans="15:37" x14ac:dyDescent="0.35">
      <c r="O112">
        <v>344200.90600000002</v>
      </c>
      <c r="P112">
        <v>6</v>
      </c>
      <c r="Q112" s="1">
        <f t="shared" si="26"/>
        <v>1.2419422670201401</v>
      </c>
      <c r="R112" s="1">
        <f t="shared" si="27"/>
        <v>69.412502508677363</v>
      </c>
      <c r="S112" s="1">
        <f t="shared" si="30"/>
        <v>6.9268067420918955E-2</v>
      </c>
      <c r="AG112">
        <v>1976060.952</v>
      </c>
      <c r="AH112">
        <v>1</v>
      </c>
      <c r="AI112" s="1">
        <f t="shared" si="32"/>
        <v>7.1300033663968803</v>
      </c>
      <c r="AJ112" s="1">
        <f t="shared" si="33"/>
        <v>124.28931979902605</v>
      </c>
      <c r="AK112" s="1">
        <f t="shared" si="31"/>
        <v>9.6805421103581799E-2</v>
      </c>
    </row>
    <row r="113" spans="15:37" x14ac:dyDescent="0.35">
      <c r="O113">
        <v>344200.90600000002</v>
      </c>
      <c r="P113">
        <v>6</v>
      </c>
      <c r="Q113" s="1">
        <f t="shared" si="26"/>
        <v>1.2419422670201401</v>
      </c>
      <c r="R113" s="1">
        <f t="shared" si="27"/>
        <v>69.412502508677363</v>
      </c>
      <c r="S113" s="1">
        <f t="shared" si="30"/>
        <v>6.9268067420918955E-2</v>
      </c>
      <c r="AG113">
        <v>1996021.1640000001</v>
      </c>
      <c r="AH113">
        <v>2</v>
      </c>
      <c r="AI113" s="1">
        <f t="shared" si="32"/>
        <v>7.2020236037331609</v>
      </c>
      <c r="AJ113" s="1">
        <f t="shared" si="33"/>
        <v>124.70640118683453</v>
      </c>
      <c r="AK113" s="1">
        <f t="shared" si="31"/>
        <v>0.1936108422071636</v>
      </c>
    </row>
    <row r="114" spans="15:37" x14ac:dyDescent="0.35">
      <c r="O114">
        <v>347677.68280000001</v>
      </c>
      <c r="P114">
        <v>6</v>
      </c>
      <c r="Q114" s="1">
        <f t="shared" si="26"/>
        <v>1.2544871383021321</v>
      </c>
      <c r="R114" s="1">
        <f t="shared" si="27"/>
        <v>69.645432113280634</v>
      </c>
      <c r="S114" s="1">
        <f t="shared" si="30"/>
        <v>6.9268067420918955E-2</v>
      </c>
      <c r="AG114">
        <v>2057119.675</v>
      </c>
      <c r="AH114">
        <v>1</v>
      </c>
      <c r="AI114" s="1">
        <f t="shared" si="32"/>
        <v>7.4224786401382499</v>
      </c>
      <c r="AJ114" s="1">
        <f t="shared" si="33"/>
        <v>125.96606179505575</v>
      </c>
      <c r="AK114" s="1">
        <f t="shared" si="31"/>
        <v>9.6805421103581799E-2</v>
      </c>
    </row>
    <row r="115" spans="15:37" x14ac:dyDescent="0.35">
      <c r="O115">
        <v>347677.68280000001</v>
      </c>
      <c r="P115">
        <v>6</v>
      </c>
      <c r="Q115" s="1">
        <f t="shared" si="26"/>
        <v>1.2544871383021321</v>
      </c>
      <c r="R115" s="1">
        <f t="shared" si="27"/>
        <v>69.645432113280634</v>
      </c>
      <c r="S115" s="1">
        <f t="shared" si="30"/>
        <v>6.9268067420918955E-2</v>
      </c>
      <c r="AG115">
        <v>2141503.4559999998</v>
      </c>
      <c r="AH115">
        <v>1</v>
      </c>
      <c r="AI115" s="1">
        <f t="shared" si="32"/>
        <v>7.7269513549046396</v>
      </c>
      <c r="AJ115" s="1">
        <f t="shared" si="33"/>
        <v>127.66542411440777</v>
      </c>
      <c r="AK115" s="1">
        <f t="shared" si="31"/>
        <v>9.6805421103581799E-2</v>
      </c>
    </row>
    <row r="116" spans="15:37" x14ac:dyDescent="0.35">
      <c r="O116">
        <v>351189.57860000001</v>
      </c>
      <c r="P116">
        <v>6</v>
      </c>
      <c r="Q116" s="1">
        <f t="shared" si="26"/>
        <v>1.2671587256087342</v>
      </c>
      <c r="R116" s="1">
        <f t="shared" si="27"/>
        <v>69.879143369537005</v>
      </c>
      <c r="S116" s="1">
        <f t="shared" si="30"/>
        <v>6.9268067420918955E-2</v>
      </c>
      <c r="AG116">
        <v>2753207.3139999998</v>
      </c>
      <c r="AH116">
        <v>1</v>
      </c>
      <c r="AI116" s="1">
        <f t="shared" si="32"/>
        <v>9.9340950983016594</v>
      </c>
      <c r="AJ116" s="1">
        <f t="shared" si="33"/>
        <v>138.81828370930049</v>
      </c>
      <c r="AK116" s="1">
        <f t="shared" si="31"/>
        <v>9.6805421103581799E-2</v>
      </c>
    </row>
    <row r="117" spans="15:37" x14ac:dyDescent="0.35">
      <c r="O117">
        <v>351189.57860000001</v>
      </c>
      <c r="P117">
        <v>6</v>
      </c>
      <c r="Q117" s="1">
        <f t="shared" si="26"/>
        <v>1.2671587256087342</v>
      </c>
      <c r="R117" s="1">
        <f t="shared" si="27"/>
        <v>69.879143369537005</v>
      </c>
      <c r="S117" s="1">
        <f t="shared" si="30"/>
        <v>6.9268067420918955E-2</v>
      </c>
      <c r="AG117">
        <v>2866144.858</v>
      </c>
      <c r="AH117">
        <v>1</v>
      </c>
      <c r="AI117" s="1">
        <f t="shared" si="32"/>
        <v>10.34159521518702</v>
      </c>
      <c r="AJ117" s="1">
        <f t="shared" si="33"/>
        <v>140.69103068565997</v>
      </c>
      <c r="AK117" s="1">
        <f t="shared" si="31"/>
        <v>9.6805421103581799E-2</v>
      </c>
    </row>
    <row r="118" spans="15:37" x14ac:dyDescent="0.35">
      <c r="O118">
        <v>354736.94809999998</v>
      </c>
      <c r="P118">
        <v>4</v>
      </c>
      <c r="Q118" s="1">
        <f t="shared" si="26"/>
        <v>1.2799583087649391</v>
      </c>
      <c r="R118" s="1">
        <f t="shared" si="27"/>
        <v>70.113638897958268</v>
      </c>
      <c r="S118" s="1">
        <f t="shared" si="30"/>
        <v>4.6178711613945968E-2</v>
      </c>
      <c r="AG118">
        <v>3366162.0750000002</v>
      </c>
      <c r="AH118">
        <v>1</v>
      </c>
      <c r="AI118" s="1">
        <f t="shared" si="32"/>
        <v>12.145752337394251</v>
      </c>
      <c r="AJ118" s="1">
        <f t="shared" si="33"/>
        <v>148.43809541824155</v>
      </c>
      <c r="AK118" s="1">
        <f t="shared" si="31"/>
        <v>9.6805421103581799E-2</v>
      </c>
    </row>
    <row r="119" spans="15:37" x14ac:dyDescent="0.35">
      <c r="O119">
        <v>354736.94809999998</v>
      </c>
      <c r="P119">
        <v>4</v>
      </c>
      <c r="Q119" s="1">
        <f t="shared" si="26"/>
        <v>1.2799583087649391</v>
      </c>
      <c r="R119" s="1">
        <f t="shared" si="27"/>
        <v>70.113638897958268</v>
      </c>
      <c r="S119" s="1">
        <f t="shared" si="30"/>
        <v>4.6178711613945968E-2</v>
      </c>
      <c r="AG119">
        <v>4033680.7259999998</v>
      </c>
      <c r="AH119">
        <v>1</v>
      </c>
      <c r="AI119" s="1">
        <f t="shared" si="32"/>
        <v>14.55428645874594</v>
      </c>
      <c r="AJ119" s="1">
        <f t="shared" si="33"/>
        <v>157.66460452170384</v>
      </c>
      <c r="AK119" s="1">
        <f t="shared" si="31"/>
        <v>9.6805421103581799E-2</v>
      </c>
    </row>
    <row r="120" spans="15:37" x14ac:dyDescent="0.35">
      <c r="O120">
        <v>358320.1496</v>
      </c>
      <c r="P120">
        <v>6</v>
      </c>
      <c r="Q120" s="1">
        <f t="shared" si="26"/>
        <v>1.292887180585224</v>
      </c>
      <c r="R120" s="1">
        <f t="shared" si="27"/>
        <v>70.348921329023497</v>
      </c>
      <c r="S120" s="1">
        <f t="shared" si="30"/>
        <v>6.9268067420918955E-2</v>
      </c>
      <c r="AG120">
        <v>5620048.9500000002</v>
      </c>
      <c r="AH120">
        <v>1</v>
      </c>
      <c r="AI120" s="1">
        <f t="shared" si="32"/>
        <v>20.278204420900504</v>
      </c>
      <c r="AJ120" s="1">
        <f t="shared" si="33"/>
        <v>176.09501635077311</v>
      </c>
      <c r="AK120" s="1">
        <f t="shared" si="31"/>
        <v>9.6805421103581799E-2</v>
      </c>
    </row>
    <row r="121" spans="15:37" x14ac:dyDescent="0.35">
      <c r="O121">
        <v>358320.1496</v>
      </c>
      <c r="P121">
        <v>6</v>
      </c>
      <c r="Q121" s="1">
        <f t="shared" si="26"/>
        <v>1.292887180585224</v>
      </c>
      <c r="R121" s="1">
        <f t="shared" si="27"/>
        <v>70.348921329023497</v>
      </c>
      <c r="S121" s="1">
        <f t="shared" si="30"/>
        <v>6.9268067420918955E-2</v>
      </c>
      <c r="AG121">
        <v>6469152.2740000002</v>
      </c>
      <c r="AH121">
        <v>1</v>
      </c>
      <c r="AI121" s="1">
        <f t="shared" si="32"/>
        <v>23.341930543524064</v>
      </c>
      <c r="AJ121" s="1">
        <f t="shared" si="33"/>
        <v>184.55089559469232</v>
      </c>
      <c r="AK121" s="1">
        <f t="shared" si="31"/>
        <v>9.6805421103581799E-2</v>
      </c>
    </row>
    <row r="122" spans="15:37" x14ac:dyDescent="0.35">
      <c r="O122">
        <v>361939.54499999998</v>
      </c>
      <c r="P122">
        <v>3</v>
      </c>
      <c r="Q122" s="1">
        <f t="shared" si="26"/>
        <v>1.3059466468735501</v>
      </c>
      <c r="R122" s="1">
        <f t="shared" si="27"/>
        <v>70.584993300817757</v>
      </c>
      <c r="S122" s="1">
        <f t="shared" si="30"/>
        <v>3.4634033710459478E-2</v>
      </c>
      <c r="AG122">
        <v>6940663.858</v>
      </c>
      <c r="AH122">
        <v>1</v>
      </c>
      <c r="AI122" s="1">
        <f t="shared" si="32"/>
        <v>25.043233925797022</v>
      </c>
      <c r="AJ122" s="1">
        <f t="shared" si="33"/>
        <v>188.92990362091442</v>
      </c>
      <c r="AK122" s="1">
        <f t="shared" si="31"/>
        <v>9.6805421103581799E-2</v>
      </c>
    </row>
    <row r="123" spans="15:37" x14ac:dyDescent="0.35">
      <c r="O123">
        <v>361939.54499999998</v>
      </c>
      <c r="P123">
        <v>3</v>
      </c>
      <c r="Q123" s="1">
        <f t="shared" si="26"/>
        <v>1.3059466468735501</v>
      </c>
      <c r="R123" s="1">
        <f t="shared" si="27"/>
        <v>70.584993300817757</v>
      </c>
      <c r="S123" s="1">
        <f t="shared" si="30"/>
        <v>3.4634033710459478E-2</v>
      </c>
      <c r="AG123">
        <v>7372076.6840000004</v>
      </c>
      <c r="AH123">
        <v>1</v>
      </c>
      <c r="AI123" s="1">
        <f t="shared" si="32"/>
        <v>26.599853370441963</v>
      </c>
      <c r="AJ123" s="1">
        <f t="shared" si="33"/>
        <v>192.76594594381692</v>
      </c>
      <c r="AK123" s="1">
        <f t="shared" si="31"/>
        <v>9.6805421103581799E-2</v>
      </c>
    </row>
    <row r="124" spans="15:37" x14ac:dyDescent="0.35">
      <c r="O124">
        <v>365595.5</v>
      </c>
      <c r="P124">
        <v>4</v>
      </c>
      <c r="Q124" s="1">
        <f t="shared" si="26"/>
        <v>1.3191380271450002</v>
      </c>
      <c r="R124" s="1">
        <f t="shared" si="27"/>
        <v>70.82185746965709</v>
      </c>
      <c r="S124" s="1">
        <f t="shared" si="30"/>
        <v>4.6178711613945968E-2</v>
      </c>
      <c r="AG124">
        <v>7830304.9610000001</v>
      </c>
      <c r="AH124">
        <v>1</v>
      </c>
      <c r="AI124" s="1">
        <f t="shared" si="32"/>
        <v>28.25322805723059</v>
      </c>
      <c r="AJ124" s="1">
        <f t="shared" si="33"/>
        <v>196.67987547036341</v>
      </c>
      <c r="AK124" s="1">
        <f t="shared" si="31"/>
        <v>9.6805421103581799E-2</v>
      </c>
    </row>
    <row r="125" spans="15:37" x14ac:dyDescent="0.35">
      <c r="O125">
        <v>365595.5</v>
      </c>
      <c r="P125">
        <v>4</v>
      </c>
      <c r="Q125" s="1">
        <f t="shared" si="26"/>
        <v>1.3191380271450002</v>
      </c>
      <c r="R125" s="1">
        <f t="shared" si="27"/>
        <v>70.82185746965709</v>
      </c>
      <c r="S125" s="1">
        <f t="shared" si="30"/>
        <v>4.6178711613945968E-2</v>
      </c>
      <c r="AG125">
        <v>9104387.9969999995</v>
      </c>
      <c r="AH125">
        <v>1</v>
      </c>
      <c r="AI125" s="1">
        <f t="shared" si="32"/>
        <v>32.850361726895429</v>
      </c>
      <c r="AJ125" s="1">
        <f t="shared" si="33"/>
        <v>206.81591304626662</v>
      </c>
      <c r="AK125" s="1">
        <f t="shared" si="31"/>
        <v>9.6805421103581799E-2</v>
      </c>
    </row>
    <row r="126" spans="15:37" x14ac:dyDescent="0.35">
      <c r="O126">
        <v>369288.38390000002</v>
      </c>
      <c r="P126">
        <v>12</v>
      </c>
      <c r="Q126" s="1">
        <f t="shared" si="26"/>
        <v>1.3324626539041411</v>
      </c>
      <c r="R126" s="1">
        <f t="shared" si="27"/>
        <v>71.059516494610023</v>
      </c>
      <c r="S126" s="1">
        <f t="shared" si="30"/>
        <v>0.13853613484183791</v>
      </c>
      <c r="AG126">
        <v>14455456.33</v>
      </c>
      <c r="AH126">
        <v>1</v>
      </c>
      <c r="AI126" s="1">
        <f t="shared" si="32"/>
        <v>52.158032975342699</v>
      </c>
      <c r="AJ126" s="1">
        <f t="shared" si="33"/>
        <v>241.27424639827191</v>
      </c>
      <c r="AK126" s="1">
        <f t="shared" si="31"/>
        <v>9.6805421103581799E-2</v>
      </c>
    </row>
    <row r="127" spans="15:37" x14ac:dyDescent="0.35">
      <c r="O127">
        <v>369288.38390000002</v>
      </c>
      <c r="P127">
        <v>12</v>
      </c>
      <c r="Q127" s="1">
        <f t="shared" si="26"/>
        <v>1.3324626539041411</v>
      </c>
      <c r="R127" s="1">
        <f t="shared" si="27"/>
        <v>71.059516494610023</v>
      </c>
      <c r="S127" s="1">
        <f t="shared" si="30"/>
        <v>0.13853613484183791</v>
      </c>
      <c r="AG127">
        <v>14897940.050000001</v>
      </c>
      <c r="AH127">
        <v>1</v>
      </c>
      <c r="AI127" s="1">
        <f t="shared" si="32"/>
        <v>53.754598309009509</v>
      </c>
      <c r="AJ127" s="1">
        <f t="shared" si="33"/>
        <v>243.71136001272467</v>
      </c>
      <c r="AK127" s="1">
        <f t="shared" si="31"/>
        <v>9.6805421103581799E-2</v>
      </c>
    </row>
    <row r="128" spans="15:37" x14ac:dyDescent="0.35">
      <c r="O128">
        <v>373018.56959999999</v>
      </c>
      <c r="P128">
        <v>5</v>
      </c>
      <c r="Q128" s="1">
        <f t="shared" si="26"/>
        <v>1.3459218726450242</v>
      </c>
      <c r="R128" s="1">
        <f t="shared" si="27"/>
        <v>71.297973035351802</v>
      </c>
      <c r="S128" s="1">
        <f t="shared" si="30"/>
        <v>5.7723389517432465E-2</v>
      </c>
      <c r="AG128">
        <v>18772268.030000001</v>
      </c>
      <c r="AH128">
        <v>1</v>
      </c>
      <c r="AI128" s="1">
        <f t="shared" si="32"/>
        <v>67.733909783165714</v>
      </c>
      <c r="AJ128" s="1">
        <f t="shared" si="33"/>
        <v>263.2323623243671</v>
      </c>
      <c r="AK128" s="1">
        <f t="shared" si="31"/>
        <v>9.6805421103581799E-2</v>
      </c>
    </row>
    <row r="129" spans="15:37" x14ac:dyDescent="0.35">
      <c r="O129">
        <v>373018.56959999999</v>
      </c>
      <c r="P129">
        <v>5</v>
      </c>
      <c r="Q129" s="1">
        <f t="shared" si="26"/>
        <v>1.3459218726450242</v>
      </c>
      <c r="R129" s="1">
        <f t="shared" si="27"/>
        <v>71.297973035351802</v>
      </c>
      <c r="S129" s="1">
        <f t="shared" si="30"/>
        <v>5.7723389517432465E-2</v>
      </c>
      <c r="AG129">
        <v>19542313.149999999</v>
      </c>
      <c r="AH129">
        <v>1</v>
      </c>
      <c r="AI129" s="1">
        <f t="shared" si="32"/>
        <v>70.512378884698492</v>
      </c>
      <c r="AJ129" s="1">
        <f t="shared" si="33"/>
        <v>266.78353440139114</v>
      </c>
      <c r="AK129" s="1">
        <f t="shared" si="31"/>
        <v>9.6805421103581799E-2</v>
      </c>
    </row>
    <row r="130" spans="15:37" x14ac:dyDescent="0.35">
      <c r="O130">
        <v>376786.4339</v>
      </c>
      <c r="P130">
        <v>2</v>
      </c>
      <c r="Q130" s="1">
        <f t="shared" ref="Q130:Q193" si="34">(O130*0.00000000360819)*1000</f>
        <v>1.359517042933641</v>
      </c>
      <c r="R130" s="1">
        <f t="shared" ref="R130:R193" si="35">((1.92*(Q130/7130000000000000))^(1/3))*10000000</f>
        <v>71.53722976907423</v>
      </c>
      <c r="S130" s="1">
        <f t="shared" si="30"/>
        <v>2.3089355806972984E-2</v>
      </c>
      <c r="AG130">
        <v>20343945.780000001</v>
      </c>
      <c r="AH130">
        <v>1</v>
      </c>
      <c r="AI130" s="1">
        <f t="shared" si="32"/>
        <v>73.404821723938213</v>
      </c>
      <c r="AJ130" s="1">
        <f t="shared" ref="AJ130:AJ133" si="36">((1.92*(AI130/7130000000000000))^(1/3))*10000000</f>
        <v>270.38261398282106</v>
      </c>
      <c r="AK130" s="1">
        <f t="shared" si="31"/>
        <v>9.6805421103581799E-2</v>
      </c>
    </row>
    <row r="131" spans="15:37" x14ac:dyDescent="0.35">
      <c r="O131">
        <v>376786.4339</v>
      </c>
      <c r="P131">
        <v>2</v>
      </c>
      <c r="Q131" s="1">
        <f t="shared" si="34"/>
        <v>1.359517042933641</v>
      </c>
      <c r="R131" s="1">
        <f t="shared" si="35"/>
        <v>71.53722976907423</v>
      </c>
      <c r="S131" s="1">
        <f t="shared" ref="S131:S194" si="37">(P131*100)/8662</f>
        <v>2.3089355806972984E-2</v>
      </c>
      <c r="AG131">
        <v>22494857.370000001</v>
      </c>
      <c r="AH131">
        <v>1</v>
      </c>
      <c r="AI131" s="1">
        <f t="shared" si="32"/>
        <v>81.165719413860302</v>
      </c>
      <c r="AJ131" s="1">
        <f t="shared" si="36"/>
        <v>279.59417150232321</v>
      </c>
      <c r="AK131" s="1">
        <f t="shared" ref="AK131:AK133" si="38">(AH131*100)/1033</f>
        <v>9.6805421103581799E-2</v>
      </c>
    </row>
    <row r="132" spans="15:37" x14ac:dyDescent="0.35">
      <c r="O132">
        <v>380592.35749999998</v>
      </c>
      <c r="P132">
        <v>3</v>
      </c>
      <c r="Q132" s="1">
        <f t="shared" si="34"/>
        <v>1.3732495384079251</v>
      </c>
      <c r="R132" s="1">
        <f t="shared" si="35"/>
        <v>71.777289387840227</v>
      </c>
      <c r="S132" s="1">
        <f t="shared" si="37"/>
        <v>3.4634033710459478E-2</v>
      </c>
      <c r="AG132">
        <v>31028231.039999999</v>
      </c>
      <c r="AH132">
        <v>1</v>
      </c>
      <c r="AI132" s="1">
        <f t="shared" si="32"/>
        <v>111.95575295621759</v>
      </c>
      <c r="AJ132" s="1">
        <f t="shared" si="36"/>
        <v>311.23328596971584</v>
      </c>
      <c r="AK132" s="1">
        <f t="shared" si="38"/>
        <v>9.6805421103581799E-2</v>
      </c>
    </row>
    <row r="133" spans="15:37" x14ac:dyDescent="0.35">
      <c r="O133">
        <v>380592.35749999998</v>
      </c>
      <c r="P133">
        <v>3</v>
      </c>
      <c r="Q133" s="1">
        <f t="shared" si="34"/>
        <v>1.3732495384079251</v>
      </c>
      <c r="R133" s="1">
        <f t="shared" si="35"/>
        <v>71.777289387840227</v>
      </c>
      <c r="S133" s="1">
        <f t="shared" si="37"/>
        <v>3.4634033710459478E-2</v>
      </c>
      <c r="AG133">
        <v>38706396</v>
      </c>
      <c r="AH133">
        <v>1</v>
      </c>
      <c r="AI133" s="1">
        <f t="shared" si="32"/>
        <v>139.66003098324001</v>
      </c>
      <c r="AJ133" s="1">
        <f t="shared" si="36"/>
        <v>335.03841926230911</v>
      </c>
      <c r="AK133" s="1">
        <f t="shared" si="38"/>
        <v>9.6805421103581799E-2</v>
      </c>
    </row>
    <row r="134" spans="15:37" x14ac:dyDescent="0.35">
      <c r="O134">
        <v>384436.72470000002</v>
      </c>
      <c r="P134">
        <v>3</v>
      </c>
      <c r="Q134" s="1">
        <f t="shared" si="34"/>
        <v>1.3871207456952932</v>
      </c>
      <c r="R134" s="1">
        <f t="shared" si="35"/>
        <v>72.018154577281905</v>
      </c>
      <c r="S134" s="1">
        <f t="shared" si="37"/>
        <v>3.4634033710459478E-2</v>
      </c>
      <c r="AH134">
        <f>SUM(AH2:AH133)</f>
        <v>1033</v>
      </c>
    </row>
    <row r="135" spans="15:37" x14ac:dyDescent="0.35">
      <c r="O135">
        <v>384436.72470000002</v>
      </c>
      <c r="P135">
        <v>3</v>
      </c>
      <c r="Q135" s="1">
        <f t="shared" si="34"/>
        <v>1.3871207456952932</v>
      </c>
      <c r="R135" s="1">
        <f t="shared" si="35"/>
        <v>72.018154577281905</v>
      </c>
      <c r="S135" s="1">
        <f t="shared" si="37"/>
        <v>3.4634033710459478E-2</v>
      </c>
      <c r="AG135" t="s">
        <v>13</v>
      </c>
      <c r="AH135" s="35">
        <f>AH134/0.00001038</f>
        <v>99518304.43159923</v>
      </c>
    </row>
    <row r="136" spans="15:37" x14ac:dyDescent="0.35">
      <c r="O136">
        <v>388319.924</v>
      </c>
      <c r="P136">
        <v>3</v>
      </c>
      <c r="Q136" s="1">
        <f t="shared" si="34"/>
        <v>1.4011320665775602</v>
      </c>
      <c r="R136" s="1">
        <f t="shared" si="35"/>
        <v>72.259828051952908</v>
      </c>
      <c r="S136" s="1">
        <f t="shared" si="37"/>
        <v>3.4634033710459478E-2</v>
      </c>
      <c r="AH136" t="s">
        <v>125</v>
      </c>
      <c r="AI136" s="1">
        <f>AVERAGE(AI2:AI133)</f>
        <v>8.521217098708318</v>
      </c>
    </row>
    <row r="137" spans="15:37" x14ac:dyDescent="0.35">
      <c r="O137">
        <v>388319.924</v>
      </c>
      <c r="P137">
        <v>3</v>
      </c>
      <c r="Q137" s="1">
        <f t="shared" si="34"/>
        <v>1.4011320665775602</v>
      </c>
      <c r="R137" s="1">
        <f t="shared" si="35"/>
        <v>72.259828051952908</v>
      </c>
      <c r="S137" s="1">
        <f t="shared" si="37"/>
        <v>3.4634033710459478E-2</v>
      </c>
      <c r="AJ137" s="1"/>
    </row>
    <row r="138" spans="15:37" x14ac:dyDescent="0.35">
      <c r="O138">
        <v>392242.34749999997</v>
      </c>
      <c r="P138">
        <v>3</v>
      </c>
      <c r="Q138" s="1">
        <f t="shared" si="34"/>
        <v>1.415284915826025</v>
      </c>
      <c r="R138" s="1">
        <f t="shared" si="35"/>
        <v>72.50231251531298</v>
      </c>
      <c r="S138" s="1">
        <f t="shared" si="37"/>
        <v>3.4634033710459478E-2</v>
      </c>
      <c r="AJ138" s="1"/>
    </row>
    <row r="139" spans="15:37" x14ac:dyDescent="0.35">
      <c r="O139">
        <v>392242.34749999997</v>
      </c>
      <c r="P139">
        <v>3</v>
      </c>
      <c r="Q139" s="1">
        <f t="shared" si="34"/>
        <v>1.415284915826025</v>
      </c>
      <c r="R139" s="1">
        <f t="shared" si="35"/>
        <v>72.50231251531298</v>
      </c>
      <c r="S139" s="1">
        <f t="shared" si="37"/>
        <v>3.4634033710459478E-2</v>
      </c>
      <c r="AI139" t="s">
        <v>131</v>
      </c>
      <c r="AJ139" s="1">
        <f>AVERAGE(AJ2:AJ95)</f>
        <v>72.555023026124118</v>
      </c>
    </row>
    <row r="140" spans="15:37" x14ac:dyDescent="0.35">
      <c r="O140">
        <v>396204.39140000002</v>
      </c>
      <c r="P140">
        <v>4</v>
      </c>
      <c r="Q140" s="1">
        <f t="shared" si="34"/>
        <v>1.4295807230055662</v>
      </c>
      <c r="R140" s="1">
        <f t="shared" si="35"/>
        <v>72.745610688603364</v>
      </c>
      <c r="S140" s="1">
        <f t="shared" si="37"/>
        <v>4.6178711613945968E-2</v>
      </c>
      <c r="AI140" s="1"/>
    </row>
    <row r="141" spans="15:37" x14ac:dyDescent="0.35">
      <c r="O141">
        <v>396204.39140000002</v>
      </c>
      <c r="P141">
        <v>4</v>
      </c>
      <c r="Q141" s="1">
        <f t="shared" si="34"/>
        <v>1.4295807230055662</v>
      </c>
      <c r="R141" s="1">
        <f t="shared" si="35"/>
        <v>72.745610688603364</v>
      </c>
      <c r="S141" s="1">
        <f t="shared" si="37"/>
        <v>4.6178711613945968E-2</v>
      </c>
    </row>
    <row r="142" spans="15:37" x14ac:dyDescent="0.35">
      <c r="O142">
        <v>400206.4559</v>
      </c>
      <c r="P142">
        <v>1</v>
      </c>
      <c r="Q142" s="1">
        <f t="shared" si="34"/>
        <v>1.4440209321138211</v>
      </c>
      <c r="R142" s="1">
        <f t="shared" si="35"/>
        <v>72.989725302077872</v>
      </c>
      <c r="S142" s="1">
        <f t="shared" si="37"/>
        <v>1.1544677903486492E-2</v>
      </c>
    </row>
    <row r="143" spans="15:37" x14ac:dyDescent="0.35">
      <c r="O143">
        <v>400206.4559</v>
      </c>
      <c r="P143">
        <v>1</v>
      </c>
      <c r="Q143" s="1">
        <f t="shared" si="34"/>
        <v>1.4440209321138211</v>
      </c>
      <c r="R143" s="1">
        <f t="shared" si="35"/>
        <v>72.989725302077872</v>
      </c>
      <c r="S143" s="1">
        <f t="shared" si="37"/>
        <v>1.1544677903486492E-2</v>
      </c>
      <c r="AI143" s="34"/>
    </row>
    <row r="144" spans="15:37" x14ac:dyDescent="0.35">
      <c r="O144">
        <v>404248.94540000003</v>
      </c>
      <c r="P144">
        <v>1</v>
      </c>
      <c r="Q144" s="1">
        <f t="shared" si="34"/>
        <v>1.4586070023028261</v>
      </c>
      <c r="R144" s="1">
        <f t="shared" si="35"/>
        <v>73.234659104676311</v>
      </c>
      <c r="S144" s="1">
        <f t="shared" si="37"/>
        <v>1.1544677903486492E-2</v>
      </c>
      <c r="AI144" s="34"/>
    </row>
    <row r="145" spans="15:35" x14ac:dyDescent="0.35">
      <c r="O145">
        <v>404248.94540000003</v>
      </c>
      <c r="P145">
        <v>1</v>
      </c>
      <c r="Q145" s="1">
        <f t="shared" si="34"/>
        <v>1.4586070023028261</v>
      </c>
      <c r="R145" s="1">
        <f t="shared" si="35"/>
        <v>73.234659104676311</v>
      </c>
      <c r="S145" s="1">
        <f t="shared" si="37"/>
        <v>1.1544677903486492E-2</v>
      </c>
      <c r="AI145" s="34"/>
    </row>
    <row r="146" spans="15:35" x14ac:dyDescent="0.35">
      <c r="O146">
        <v>408332.26809999999</v>
      </c>
      <c r="P146">
        <v>1</v>
      </c>
      <c r="Q146" s="1">
        <f t="shared" si="34"/>
        <v>1.4733404064357392</v>
      </c>
      <c r="R146" s="1">
        <f t="shared" si="35"/>
        <v>73.480414837292088</v>
      </c>
      <c r="S146" s="1">
        <f t="shared" si="37"/>
        <v>1.1544677903486492E-2</v>
      </c>
      <c r="AI146" s="34"/>
    </row>
    <row r="147" spans="15:35" x14ac:dyDescent="0.35">
      <c r="O147">
        <v>408332.26809999999</v>
      </c>
      <c r="P147">
        <v>1</v>
      </c>
      <c r="Q147" s="1">
        <f t="shared" si="34"/>
        <v>1.4733404064357392</v>
      </c>
      <c r="R147" s="1">
        <f t="shared" si="35"/>
        <v>73.480414837292088</v>
      </c>
      <c r="S147" s="1">
        <f t="shared" si="37"/>
        <v>1.1544677903486492E-2</v>
      </c>
    </row>
    <row r="148" spans="15:35" x14ac:dyDescent="0.35">
      <c r="O148">
        <v>412456.83639999997</v>
      </c>
      <c r="P148">
        <v>1</v>
      </c>
      <c r="Q148" s="1">
        <f t="shared" si="34"/>
        <v>1.488222632530116</v>
      </c>
      <c r="R148" s="1">
        <f t="shared" si="35"/>
        <v>73.726995254752168</v>
      </c>
      <c r="S148" s="1">
        <f t="shared" si="37"/>
        <v>1.1544677903486492E-2</v>
      </c>
    </row>
    <row r="149" spans="15:35" x14ac:dyDescent="0.35">
      <c r="O149">
        <v>412456.83639999997</v>
      </c>
      <c r="P149">
        <v>1</v>
      </c>
      <c r="Q149" s="1">
        <f t="shared" si="34"/>
        <v>1.488222632530116</v>
      </c>
      <c r="R149" s="1">
        <f t="shared" si="35"/>
        <v>73.726995254752168</v>
      </c>
      <c r="S149" s="1">
        <f t="shared" si="37"/>
        <v>1.1544677903486492E-2</v>
      </c>
    </row>
    <row r="150" spans="15:35" x14ac:dyDescent="0.35">
      <c r="O150">
        <v>416623.06709999999</v>
      </c>
      <c r="P150">
        <v>5</v>
      </c>
      <c r="Q150" s="1">
        <f t="shared" si="34"/>
        <v>1.503255184479549</v>
      </c>
      <c r="R150" s="1">
        <f t="shared" si="35"/>
        <v>73.974403135064378</v>
      </c>
      <c r="S150" s="1">
        <f t="shared" si="37"/>
        <v>5.7723389517432465E-2</v>
      </c>
    </row>
    <row r="151" spans="15:35" x14ac:dyDescent="0.35">
      <c r="O151">
        <v>416623.06709999999</v>
      </c>
      <c r="P151">
        <v>5</v>
      </c>
      <c r="Q151" s="1">
        <f t="shared" si="34"/>
        <v>1.503255184479549</v>
      </c>
      <c r="R151" s="1">
        <f t="shared" si="35"/>
        <v>73.974403135064378</v>
      </c>
      <c r="S151" s="1">
        <f t="shared" si="37"/>
        <v>5.7723389517432465E-2</v>
      </c>
    </row>
    <row r="152" spans="15:35" x14ac:dyDescent="0.35">
      <c r="O152">
        <v>420831.38089999999</v>
      </c>
      <c r="P152">
        <v>2</v>
      </c>
      <c r="Q152" s="1">
        <f t="shared" si="34"/>
        <v>1.5184395802495709</v>
      </c>
      <c r="R152" s="1">
        <f t="shared" si="35"/>
        <v>74.222641247117181</v>
      </c>
      <c r="S152" s="1">
        <f t="shared" si="37"/>
        <v>2.3089355806972984E-2</v>
      </c>
    </row>
    <row r="153" spans="15:35" x14ac:dyDescent="0.35">
      <c r="O153">
        <v>420831.38089999999</v>
      </c>
      <c r="P153">
        <v>2</v>
      </c>
      <c r="Q153" s="1">
        <f t="shared" si="34"/>
        <v>1.5184395802495709</v>
      </c>
      <c r="R153" s="1">
        <f t="shared" si="35"/>
        <v>74.222641247117181</v>
      </c>
      <c r="S153" s="1">
        <f t="shared" si="37"/>
        <v>2.3089355806972984E-2</v>
      </c>
    </row>
    <row r="154" spans="15:35" x14ac:dyDescent="0.35">
      <c r="O154">
        <v>438094.03379999998</v>
      </c>
      <c r="P154">
        <v>3</v>
      </c>
      <c r="Q154" s="1">
        <f t="shared" si="34"/>
        <v>1.5807265118168219</v>
      </c>
      <c r="R154" s="1">
        <f t="shared" si="35"/>
        <v>75.223951897130334</v>
      </c>
      <c r="S154" s="1">
        <f t="shared" si="37"/>
        <v>3.4634033710459478E-2</v>
      </c>
    </row>
    <row r="155" spans="15:35" x14ac:dyDescent="0.35">
      <c r="O155">
        <v>438094.03379999998</v>
      </c>
      <c r="P155">
        <v>3</v>
      </c>
      <c r="Q155" s="1">
        <f t="shared" si="34"/>
        <v>1.5807265118168219</v>
      </c>
      <c r="R155" s="1">
        <f t="shared" si="35"/>
        <v>75.223951897130334</v>
      </c>
      <c r="S155" s="1">
        <f t="shared" si="37"/>
        <v>3.4634033710459478E-2</v>
      </c>
    </row>
    <row r="156" spans="15:35" x14ac:dyDescent="0.35">
      <c r="O156">
        <v>442519.22610000003</v>
      </c>
      <c r="P156">
        <v>1</v>
      </c>
      <c r="Q156" s="1">
        <f t="shared" si="34"/>
        <v>1.596693446421759</v>
      </c>
      <c r="R156" s="1">
        <f t="shared" si="35"/>
        <v>75.4763831600347</v>
      </c>
      <c r="S156" s="1">
        <f t="shared" si="37"/>
        <v>1.1544677903486492E-2</v>
      </c>
    </row>
    <row r="157" spans="15:35" x14ac:dyDescent="0.35">
      <c r="O157">
        <v>442519.22610000003</v>
      </c>
      <c r="P157">
        <v>1</v>
      </c>
      <c r="Q157" s="1">
        <f t="shared" si="34"/>
        <v>1.596693446421759</v>
      </c>
      <c r="R157" s="1">
        <f t="shared" si="35"/>
        <v>75.4763831600347</v>
      </c>
      <c r="S157" s="1">
        <f t="shared" si="37"/>
        <v>1.1544677903486492E-2</v>
      </c>
    </row>
    <row r="158" spans="15:35" x14ac:dyDescent="0.35">
      <c r="O158">
        <v>456064.80690000003</v>
      </c>
      <c r="P158">
        <v>1</v>
      </c>
      <c r="Q158" s="1">
        <f t="shared" si="34"/>
        <v>1.6455684756085112</v>
      </c>
      <c r="R158" s="1">
        <f t="shared" si="35"/>
        <v>76.238770867014026</v>
      </c>
      <c r="S158" s="1">
        <f t="shared" si="37"/>
        <v>1.1544677903486492E-2</v>
      </c>
    </row>
    <row r="159" spans="15:35" x14ac:dyDescent="0.35">
      <c r="O159">
        <v>456064.80690000003</v>
      </c>
      <c r="P159">
        <v>1</v>
      </c>
      <c r="Q159" s="1">
        <f t="shared" si="34"/>
        <v>1.6455684756085112</v>
      </c>
      <c r="R159" s="1">
        <f t="shared" si="35"/>
        <v>76.238770867014026</v>
      </c>
      <c r="S159" s="1">
        <f t="shared" si="37"/>
        <v>1.1544677903486492E-2</v>
      </c>
    </row>
    <row r="160" spans="15:35" x14ac:dyDescent="0.35">
      <c r="O160">
        <v>465324.76990000001</v>
      </c>
      <c r="P160">
        <v>2</v>
      </c>
      <c r="Q160" s="1">
        <f t="shared" si="34"/>
        <v>1.678980181505481</v>
      </c>
      <c r="R160" s="1">
        <f t="shared" si="35"/>
        <v>76.751302828303508</v>
      </c>
      <c r="S160" s="1">
        <f t="shared" si="37"/>
        <v>2.3089355806972984E-2</v>
      </c>
    </row>
    <row r="161" spans="15:19" x14ac:dyDescent="0.35">
      <c r="O161">
        <v>465324.76990000001</v>
      </c>
      <c r="P161">
        <v>2</v>
      </c>
      <c r="Q161" s="1">
        <f t="shared" si="34"/>
        <v>1.678980181505481</v>
      </c>
      <c r="R161" s="1">
        <f t="shared" si="35"/>
        <v>76.751302828303508</v>
      </c>
      <c r="S161" s="1">
        <f t="shared" si="37"/>
        <v>2.3089355806972984E-2</v>
      </c>
    </row>
    <row r="162" spans="15:19" x14ac:dyDescent="0.35">
      <c r="O162">
        <v>470025.02010000002</v>
      </c>
      <c r="P162">
        <v>1</v>
      </c>
      <c r="Q162" s="1">
        <f t="shared" si="34"/>
        <v>1.6959395772746193</v>
      </c>
      <c r="R162" s="1">
        <f t="shared" si="35"/>
        <v>77.008859466021164</v>
      </c>
      <c r="S162" s="1">
        <f t="shared" si="37"/>
        <v>1.1544677903486492E-2</v>
      </c>
    </row>
    <row r="163" spans="15:19" x14ac:dyDescent="0.35">
      <c r="O163">
        <v>470025.02010000002</v>
      </c>
      <c r="P163">
        <v>1</v>
      </c>
      <c r="Q163" s="1">
        <f t="shared" si="34"/>
        <v>1.6959395772746193</v>
      </c>
      <c r="R163" s="1">
        <f t="shared" si="35"/>
        <v>77.008859466021164</v>
      </c>
      <c r="S163" s="1">
        <f t="shared" si="37"/>
        <v>1.1544677903486492E-2</v>
      </c>
    </row>
    <row r="164" spans="15:19" x14ac:dyDescent="0.35">
      <c r="O164">
        <v>484412.55739999999</v>
      </c>
      <c r="P164">
        <v>1</v>
      </c>
      <c r="Q164" s="1">
        <f t="shared" si="34"/>
        <v>1.7478525454851062</v>
      </c>
      <c r="R164" s="1">
        <f t="shared" si="35"/>
        <v>77.786726729639923</v>
      </c>
      <c r="S164" s="1">
        <f t="shared" si="37"/>
        <v>1.1544677903486492E-2</v>
      </c>
    </row>
    <row r="165" spans="15:19" x14ac:dyDescent="0.35">
      <c r="O165">
        <v>484412.55739999999</v>
      </c>
      <c r="P165">
        <v>1</v>
      </c>
      <c r="Q165" s="1">
        <f t="shared" si="34"/>
        <v>1.7478525454851062</v>
      </c>
      <c r="R165" s="1">
        <f t="shared" si="35"/>
        <v>77.786726729639923</v>
      </c>
      <c r="S165" s="1">
        <f t="shared" si="37"/>
        <v>1.1544677903486492E-2</v>
      </c>
    </row>
    <row r="166" spans="15:19" x14ac:dyDescent="0.35">
      <c r="O166">
        <v>494248.09450000001</v>
      </c>
      <c r="P166">
        <v>2</v>
      </c>
      <c r="Q166" s="1">
        <f t="shared" si="34"/>
        <v>1.7833410320939551</v>
      </c>
      <c r="R166" s="1">
        <f t="shared" si="35"/>
        <v>78.309665162341247</v>
      </c>
      <c r="S166" s="1">
        <f t="shared" si="37"/>
        <v>2.3089355806972984E-2</v>
      </c>
    </row>
    <row r="167" spans="15:19" x14ac:dyDescent="0.35">
      <c r="O167">
        <v>494248.09450000001</v>
      </c>
      <c r="P167">
        <v>2</v>
      </c>
      <c r="Q167" s="1">
        <f t="shared" si="34"/>
        <v>1.7833410320939551</v>
      </c>
      <c r="R167" s="1">
        <f t="shared" si="35"/>
        <v>78.309665162341247</v>
      </c>
      <c r="S167" s="1">
        <f t="shared" si="37"/>
        <v>2.3089355806972984E-2</v>
      </c>
    </row>
    <row r="168" spans="15:19" x14ac:dyDescent="0.35">
      <c r="O168">
        <v>509377.10389999999</v>
      </c>
      <c r="P168">
        <v>1</v>
      </c>
      <c r="Q168" s="1">
        <f t="shared" si="34"/>
        <v>1.8379293725209411</v>
      </c>
      <c r="R168" s="1">
        <f t="shared" si="35"/>
        <v>79.100671883130019</v>
      </c>
      <c r="S168" s="1">
        <f t="shared" si="37"/>
        <v>1.1544677903486492E-2</v>
      </c>
    </row>
    <row r="169" spans="15:19" x14ac:dyDescent="0.35">
      <c r="O169">
        <v>509377.10389999999</v>
      </c>
      <c r="P169">
        <v>1</v>
      </c>
      <c r="Q169" s="1">
        <f t="shared" si="34"/>
        <v>1.8379293725209411</v>
      </c>
      <c r="R169" s="1">
        <f t="shared" si="35"/>
        <v>79.100671883130019</v>
      </c>
      <c r="S169" s="1">
        <f t="shared" si="37"/>
        <v>1.1544677903486492E-2</v>
      </c>
    </row>
    <row r="170" spans="15:19" x14ac:dyDescent="0.35">
      <c r="O170">
        <v>552023.87719999999</v>
      </c>
      <c r="P170">
        <v>2</v>
      </c>
      <c r="Q170" s="1">
        <f t="shared" si="34"/>
        <v>1.9918070334742679</v>
      </c>
      <c r="R170" s="1">
        <f t="shared" si="35"/>
        <v>81.249304764938216</v>
      </c>
      <c r="S170" s="1">
        <f t="shared" si="37"/>
        <v>2.3089355806972984E-2</v>
      </c>
    </row>
    <row r="171" spans="15:19" x14ac:dyDescent="0.35">
      <c r="O171">
        <v>552023.87719999999</v>
      </c>
      <c r="P171">
        <v>2</v>
      </c>
      <c r="Q171" s="1">
        <f t="shared" si="34"/>
        <v>1.9918070334742679</v>
      </c>
      <c r="R171" s="1">
        <f t="shared" si="35"/>
        <v>81.249304764938216</v>
      </c>
      <c r="S171" s="1">
        <f t="shared" si="37"/>
        <v>2.3089355806972984E-2</v>
      </c>
    </row>
    <row r="172" spans="15:19" x14ac:dyDescent="0.35">
      <c r="O172">
        <v>580472.82120000001</v>
      </c>
      <c r="P172">
        <v>1</v>
      </c>
      <c r="Q172" s="1">
        <f t="shared" si="34"/>
        <v>2.0944562287256279</v>
      </c>
      <c r="R172" s="1">
        <f t="shared" si="35"/>
        <v>82.621738526538607</v>
      </c>
      <c r="S172" s="1">
        <f t="shared" si="37"/>
        <v>1.1544677903486492E-2</v>
      </c>
    </row>
    <row r="173" spans="15:19" x14ac:dyDescent="0.35">
      <c r="O173">
        <v>580472.82120000001</v>
      </c>
      <c r="P173">
        <v>1</v>
      </c>
      <c r="Q173" s="1">
        <f t="shared" si="34"/>
        <v>2.0944562287256279</v>
      </c>
      <c r="R173" s="1">
        <f t="shared" si="35"/>
        <v>82.621738526538607</v>
      </c>
      <c r="S173" s="1">
        <f t="shared" si="37"/>
        <v>1.1544677903486492E-2</v>
      </c>
    </row>
    <row r="174" spans="15:19" x14ac:dyDescent="0.35">
      <c r="O174">
        <v>592258.77069999999</v>
      </c>
      <c r="P174">
        <v>1</v>
      </c>
      <c r="Q174" s="1">
        <f t="shared" si="34"/>
        <v>2.1369821738520329</v>
      </c>
      <c r="R174" s="1">
        <f t="shared" si="35"/>
        <v>83.177181389926986</v>
      </c>
      <c r="S174" s="1">
        <f t="shared" si="37"/>
        <v>1.1544677903486492E-2</v>
      </c>
    </row>
    <row r="175" spans="15:19" x14ac:dyDescent="0.35">
      <c r="O175">
        <v>592258.77069999999</v>
      </c>
      <c r="P175">
        <v>1</v>
      </c>
      <c r="Q175" s="1">
        <f t="shared" si="34"/>
        <v>2.1369821738520329</v>
      </c>
      <c r="R175" s="1">
        <f t="shared" si="35"/>
        <v>83.177181389926986</v>
      </c>
      <c r="S175" s="1">
        <f t="shared" si="37"/>
        <v>1.1544677903486492E-2</v>
      </c>
    </row>
    <row r="176" spans="15:19" x14ac:dyDescent="0.35">
      <c r="O176">
        <v>598241.1825</v>
      </c>
      <c r="P176">
        <v>1</v>
      </c>
      <c r="Q176" s="1">
        <f t="shared" si="34"/>
        <v>2.1585678522846754</v>
      </c>
      <c r="R176" s="1">
        <f t="shared" si="35"/>
        <v>83.456301539014092</v>
      </c>
      <c r="S176" s="1">
        <f t="shared" si="37"/>
        <v>1.1544677903486492E-2</v>
      </c>
    </row>
    <row r="177" spans="15:19" x14ac:dyDescent="0.35">
      <c r="O177">
        <v>598241.1825</v>
      </c>
      <c r="P177">
        <v>1</v>
      </c>
      <c r="Q177" s="1">
        <f t="shared" si="34"/>
        <v>2.1585678522846754</v>
      </c>
      <c r="R177" s="1">
        <f t="shared" si="35"/>
        <v>83.456301539014092</v>
      </c>
      <c r="S177" s="1">
        <f t="shared" si="37"/>
        <v>1.1544677903486492E-2</v>
      </c>
    </row>
    <row r="178" spans="15:19" x14ac:dyDescent="0.35">
      <c r="O178">
        <v>604284.02280000004</v>
      </c>
      <c r="P178">
        <v>1</v>
      </c>
      <c r="Q178" s="1">
        <f t="shared" si="34"/>
        <v>2.1803715682267319</v>
      </c>
      <c r="R178" s="1">
        <f t="shared" si="35"/>
        <v>83.73635834445038</v>
      </c>
      <c r="S178" s="1">
        <f t="shared" si="37"/>
        <v>1.1544677903486492E-2</v>
      </c>
    </row>
    <row r="179" spans="15:19" x14ac:dyDescent="0.35">
      <c r="O179">
        <v>604284.02280000004</v>
      </c>
      <c r="P179">
        <v>1</v>
      </c>
      <c r="Q179" s="1">
        <f t="shared" si="34"/>
        <v>2.1803715682267319</v>
      </c>
      <c r="R179" s="1">
        <f t="shared" si="35"/>
        <v>83.73635834445038</v>
      </c>
      <c r="S179" s="1">
        <f t="shared" si="37"/>
        <v>1.1544677903486492E-2</v>
      </c>
    </row>
    <row r="180" spans="15:19" x14ac:dyDescent="0.35">
      <c r="O180">
        <v>641844.67740000004</v>
      </c>
      <c r="P180">
        <v>1</v>
      </c>
      <c r="Q180" s="1">
        <f t="shared" si="34"/>
        <v>2.3158975465479061</v>
      </c>
      <c r="R180" s="1">
        <f t="shared" si="35"/>
        <v>85.436545600552051</v>
      </c>
      <c r="S180" s="1">
        <f t="shared" si="37"/>
        <v>1.1544677903486492E-2</v>
      </c>
    </row>
    <row r="181" spans="15:19" x14ac:dyDescent="0.35">
      <c r="O181">
        <v>641844.67740000004</v>
      </c>
      <c r="P181">
        <v>1</v>
      </c>
      <c r="Q181" s="1">
        <f t="shared" si="34"/>
        <v>2.3158975465479061</v>
      </c>
      <c r="R181" s="1">
        <f t="shared" si="35"/>
        <v>85.436545600552051</v>
      </c>
      <c r="S181" s="1">
        <f t="shared" si="37"/>
        <v>1.1544677903486492E-2</v>
      </c>
    </row>
    <row r="182" spans="15:19" x14ac:dyDescent="0.35">
      <c r="O182">
        <v>695582.08380000002</v>
      </c>
      <c r="P182">
        <v>1</v>
      </c>
      <c r="Q182" s="1">
        <f t="shared" si="34"/>
        <v>2.5097923189463223</v>
      </c>
      <c r="R182" s="1">
        <f t="shared" si="35"/>
        <v>87.757281528130292</v>
      </c>
      <c r="S182" s="1">
        <f t="shared" si="37"/>
        <v>1.1544677903486492E-2</v>
      </c>
    </row>
    <row r="183" spans="15:19" x14ac:dyDescent="0.35">
      <c r="O183">
        <v>695582.08380000002</v>
      </c>
      <c r="P183">
        <v>1</v>
      </c>
      <c r="Q183" s="1">
        <f t="shared" si="34"/>
        <v>2.5097923189463223</v>
      </c>
      <c r="R183" s="1">
        <f t="shared" si="35"/>
        <v>87.757281528130292</v>
      </c>
      <c r="S183" s="1">
        <f t="shared" si="37"/>
        <v>1.1544677903486492E-2</v>
      </c>
    </row>
    <row r="184" spans="15:19" x14ac:dyDescent="0.35">
      <c r="O184">
        <v>731429.40229999996</v>
      </c>
      <c r="P184">
        <v>1</v>
      </c>
      <c r="Q184" s="1">
        <f t="shared" si="34"/>
        <v>2.639136255084837</v>
      </c>
      <c r="R184" s="1">
        <f t="shared" si="35"/>
        <v>89.23964567045708</v>
      </c>
      <c r="S184" s="1">
        <f t="shared" si="37"/>
        <v>1.1544677903486492E-2</v>
      </c>
    </row>
    <row r="185" spans="15:19" x14ac:dyDescent="0.35">
      <c r="O185">
        <v>731429.40229999996</v>
      </c>
      <c r="P185">
        <v>1</v>
      </c>
      <c r="Q185" s="1">
        <f t="shared" si="34"/>
        <v>2.639136255084837</v>
      </c>
      <c r="R185" s="1">
        <f t="shared" si="35"/>
        <v>89.23964567045708</v>
      </c>
      <c r="S185" s="1">
        <f t="shared" si="37"/>
        <v>1.1544677903486492E-2</v>
      </c>
    </row>
    <row r="186" spans="15:19" x14ac:dyDescent="0.35">
      <c r="O186">
        <v>753818.56759999995</v>
      </c>
      <c r="P186">
        <v>2</v>
      </c>
      <c r="Q186" s="1">
        <f t="shared" si="34"/>
        <v>2.7199206174286439</v>
      </c>
      <c r="R186" s="1">
        <f t="shared" si="35"/>
        <v>90.141056233759073</v>
      </c>
      <c r="S186" s="1">
        <f t="shared" si="37"/>
        <v>2.3089355806972984E-2</v>
      </c>
    </row>
    <row r="187" spans="15:19" x14ac:dyDescent="0.35">
      <c r="O187">
        <v>753818.56759999995</v>
      </c>
      <c r="P187">
        <v>2</v>
      </c>
      <c r="Q187" s="1">
        <f t="shared" si="34"/>
        <v>2.7199206174286439</v>
      </c>
      <c r="R187" s="1">
        <f t="shared" si="35"/>
        <v>90.141056233759073</v>
      </c>
      <c r="S187" s="1">
        <f t="shared" si="37"/>
        <v>2.3089355806972984E-2</v>
      </c>
    </row>
    <row r="188" spans="15:19" x14ac:dyDescent="0.35">
      <c r="O188">
        <v>792667.14480000001</v>
      </c>
      <c r="P188">
        <v>1</v>
      </c>
      <c r="Q188" s="1">
        <f t="shared" si="34"/>
        <v>2.8600936651959121</v>
      </c>
      <c r="R188" s="1">
        <f t="shared" si="35"/>
        <v>91.663686232926182</v>
      </c>
      <c r="S188" s="1">
        <f t="shared" si="37"/>
        <v>1.1544677903486492E-2</v>
      </c>
    </row>
    <row r="189" spans="15:19" x14ac:dyDescent="0.35">
      <c r="O189">
        <v>792667.14480000001</v>
      </c>
      <c r="P189">
        <v>1</v>
      </c>
      <c r="Q189" s="1">
        <f t="shared" si="34"/>
        <v>2.8600936651959121</v>
      </c>
      <c r="R189" s="1">
        <f t="shared" si="35"/>
        <v>91.663686232926182</v>
      </c>
      <c r="S189" s="1">
        <f t="shared" si="37"/>
        <v>1.1544677903486492E-2</v>
      </c>
    </row>
    <row r="190" spans="15:19" x14ac:dyDescent="0.35">
      <c r="O190">
        <v>808761.4987</v>
      </c>
      <c r="P190">
        <v>1</v>
      </c>
      <c r="Q190" s="1">
        <f t="shared" si="34"/>
        <v>2.9181651519943532</v>
      </c>
      <c r="R190" s="1">
        <f t="shared" si="35"/>
        <v>92.279915589302178</v>
      </c>
      <c r="S190" s="1">
        <f t="shared" si="37"/>
        <v>1.1544677903486492E-2</v>
      </c>
    </row>
    <row r="191" spans="15:19" x14ac:dyDescent="0.35">
      <c r="O191">
        <v>808761.4987</v>
      </c>
      <c r="P191">
        <v>1</v>
      </c>
      <c r="Q191" s="1">
        <f t="shared" si="34"/>
        <v>2.9181651519943532</v>
      </c>
      <c r="R191" s="1">
        <f t="shared" si="35"/>
        <v>92.279915589302178</v>
      </c>
      <c r="S191" s="1">
        <f t="shared" si="37"/>
        <v>1.1544677903486492E-2</v>
      </c>
    </row>
    <row r="192" spans="15:19" x14ac:dyDescent="0.35">
      <c r="O192">
        <v>867709.00829999999</v>
      </c>
      <c r="P192">
        <v>1</v>
      </c>
      <c r="Q192" s="1">
        <f t="shared" si="34"/>
        <v>3.1308589666579771</v>
      </c>
      <c r="R192" s="1">
        <f t="shared" si="35"/>
        <v>94.469525616299862</v>
      </c>
      <c r="S192" s="1">
        <f t="shared" si="37"/>
        <v>1.1544677903486492E-2</v>
      </c>
    </row>
    <row r="193" spans="15:19" x14ac:dyDescent="0.35">
      <c r="O193">
        <v>867709.00829999999</v>
      </c>
      <c r="P193">
        <v>1</v>
      </c>
      <c r="Q193" s="1">
        <f t="shared" si="34"/>
        <v>3.1308589666579771</v>
      </c>
      <c r="R193" s="1">
        <f t="shared" si="35"/>
        <v>94.469525616299862</v>
      </c>
      <c r="S193" s="1">
        <f t="shared" si="37"/>
        <v>1.1544677903486492E-2</v>
      </c>
    </row>
    <row r="194" spans="15:19" x14ac:dyDescent="0.35">
      <c r="O194">
        <v>1363924.5589999999</v>
      </c>
      <c r="P194">
        <v>1</v>
      </c>
      <c r="Q194" s="1">
        <f t="shared" ref="Q194:Q200" si="39">(O194*0.00000000360819)*1000</f>
        <v>4.9212989545382095</v>
      </c>
      <c r="R194" s="1">
        <f t="shared" ref="R194:R200" si="40">((1.92*(Q194/7130000000000000))^(1/3))*10000000</f>
        <v>109.84083244415766</v>
      </c>
      <c r="S194" s="1">
        <f t="shared" si="37"/>
        <v>1.1544677903486492E-2</v>
      </c>
    </row>
    <row r="195" spans="15:19" x14ac:dyDescent="0.35">
      <c r="O195">
        <v>1478116.9339999999</v>
      </c>
      <c r="P195">
        <v>2</v>
      </c>
      <c r="Q195" s="1">
        <f t="shared" si="39"/>
        <v>5.3333267400894595</v>
      </c>
      <c r="R195" s="1">
        <f t="shared" si="40"/>
        <v>112.8244685870867</v>
      </c>
      <c r="S195" s="1">
        <f t="shared" ref="S195:S200" si="41">(P195*100)/8662</f>
        <v>2.3089355806972984E-2</v>
      </c>
    </row>
    <row r="196" spans="15:19" x14ac:dyDescent="0.35">
      <c r="O196">
        <v>1881326.28</v>
      </c>
      <c r="P196">
        <v>1</v>
      </c>
      <c r="Q196" s="1">
        <f t="shared" si="39"/>
        <v>6.7881826702332004</v>
      </c>
      <c r="R196" s="1">
        <f t="shared" si="40"/>
        <v>122.27051454904803</v>
      </c>
      <c r="S196" s="1">
        <f t="shared" si="41"/>
        <v>1.1544677903486492E-2</v>
      </c>
    </row>
    <row r="197" spans="15:19" x14ac:dyDescent="0.35">
      <c r="O197">
        <v>1919524.824</v>
      </c>
      <c r="P197">
        <v>1</v>
      </c>
      <c r="Q197" s="1">
        <f t="shared" si="39"/>
        <v>6.9260102747085606</v>
      </c>
      <c r="R197" s="1">
        <f t="shared" si="40"/>
        <v>123.09250505832888</v>
      </c>
      <c r="S197" s="1">
        <f t="shared" si="41"/>
        <v>1.1544677903486492E-2</v>
      </c>
    </row>
    <row r="198" spans="15:19" x14ac:dyDescent="0.35">
      <c r="O198">
        <v>2059431.5930000001</v>
      </c>
      <c r="P198">
        <v>1</v>
      </c>
      <c r="Q198" s="1">
        <f t="shared" si="39"/>
        <v>7.4308204795466706</v>
      </c>
      <c r="R198" s="1">
        <f t="shared" si="40"/>
        <v>126.0132336050801</v>
      </c>
      <c r="S198" s="1">
        <f t="shared" si="41"/>
        <v>1.1544677903486492E-2</v>
      </c>
    </row>
    <row r="199" spans="15:19" x14ac:dyDescent="0.35">
      <c r="O199">
        <v>2122471.1069999998</v>
      </c>
      <c r="P199">
        <v>1</v>
      </c>
      <c r="Q199" s="1">
        <f t="shared" si="39"/>
        <v>7.6582790235663296</v>
      </c>
      <c r="R199" s="1">
        <f t="shared" si="40"/>
        <v>127.28609454339555</v>
      </c>
      <c r="S199" s="1">
        <f t="shared" si="41"/>
        <v>1.1544677903486492E-2</v>
      </c>
    </row>
    <row r="200" spans="15:19" x14ac:dyDescent="0.35">
      <c r="O200">
        <v>2569053.1519999998</v>
      </c>
      <c r="P200">
        <v>1</v>
      </c>
      <c r="Q200" s="1">
        <f t="shared" si="39"/>
        <v>9.2696318925148802</v>
      </c>
      <c r="R200" s="1">
        <f t="shared" si="40"/>
        <v>135.65154015654875</v>
      </c>
      <c r="S200" s="1">
        <f t="shared" si="41"/>
        <v>1.1544677903486492E-2</v>
      </c>
    </row>
    <row r="201" spans="15:19" x14ac:dyDescent="0.35">
      <c r="Q201" s="1"/>
      <c r="R201" s="1"/>
      <c r="S201" s="1"/>
    </row>
    <row r="202" spans="15:19" x14ac:dyDescent="0.35">
      <c r="Q202" s="1"/>
      <c r="R202" s="1"/>
      <c r="S202" s="1"/>
    </row>
    <row r="203" spans="15:19" x14ac:dyDescent="0.35">
      <c r="Q203" s="1"/>
      <c r="R203" s="1"/>
      <c r="S203" s="1"/>
    </row>
    <row r="204" spans="15:19" x14ac:dyDescent="0.35">
      <c r="Q204" s="1"/>
      <c r="R204" s="1"/>
      <c r="S204" s="1"/>
    </row>
    <row r="205" spans="15:19" x14ac:dyDescent="0.35">
      <c r="P205">
        <f>SUM(P2:P204)</f>
        <v>8658</v>
      </c>
      <c r="R205" s="1"/>
    </row>
    <row r="206" spans="15:19" x14ac:dyDescent="0.35">
      <c r="O206" t="s">
        <v>13</v>
      </c>
      <c r="P206" s="35">
        <f>P205/0.00001038</f>
        <v>834104046.24277449</v>
      </c>
      <c r="R206" s="1"/>
    </row>
    <row r="207" spans="15:19" x14ac:dyDescent="0.35">
      <c r="P207" t="s">
        <v>14</v>
      </c>
      <c r="Q207" s="1">
        <f>AVERAGE(Q2:Q204)</f>
        <v>1.4183983541222434</v>
      </c>
    </row>
    <row r="208" spans="15:19" x14ac:dyDescent="0.35">
      <c r="R208" s="1"/>
    </row>
    <row r="209" spans="17:18" x14ac:dyDescent="0.35">
      <c r="R209" s="1"/>
    </row>
    <row r="210" spans="17:18" x14ac:dyDescent="0.35">
      <c r="Q210" t="s">
        <v>131</v>
      </c>
      <c r="R210" s="1">
        <f>AVERAGE(R2:R200)</f>
        <v>69.167394407197222</v>
      </c>
    </row>
    <row r="211" spans="17:18" x14ac:dyDescent="0.35">
      <c r="Q211" s="1"/>
    </row>
    <row r="213" spans="17:18" x14ac:dyDescent="0.35">
      <c r="Q213" s="34"/>
    </row>
    <row r="214" spans="17:18" x14ac:dyDescent="0.35">
      <c r="Q214" s="34"/>
    </row>
    <row r="215" spans="17:18" x14ac:dyDescent="0.35">
      <c r="Q215" s="34"/>
    </row>
    <row r="216" spans="17:18" x14ac:dyDescent="0.35">
      <c r="Q216" s="34"/>
    </row>
  </sheetData>
  <sortState xmlns:xlrd2="http://schemas.microsoft.com/office/spreadsheetml/2017/richdata2" ref="AR2:AV154">
    <sortCondition ref="AS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1:U24"/>
  <sheetViews>
    <sheetView topLeftCell="G1" workbookViewId="0">
      <selection activeCell="G4" sqref="G4"/>
    </sheetView>
  </sheetViews>
  <sheetFormatPr defaultRowHeight="14.5" x14ac:dyDescent="0.35"/>
  <cols>
    <col min="6" max="6" width="17.6328125" customWidth="1"/>
    <col min="7" max="7" width="21" customWidth="1"/>
    <col min="8" max="8" width="18.36328125" customWidth="1"/>
    <col min="9" max="9" width="16.453125" customWidth="1"/>
    <col min="14" max="14" width="14.6328125" customWidth="1"/>
  </cols>
  <sheetData>
    <row r="1" spans="6:21" x14ac:dyDescent="0.35">
      <c r="F1" t="s">
        <v>37</v>
      </c>
      <c r="G1" t="s">
        <v>135</v>
      </c>
      <c r="H1" t="s">
        <v>11</v>
      </c>
      <c r="I1" t="s">
        <v>8</v>
      </c>
      <c r="K1" t="s">
        <v>15</v>
      </c>
      <c r="L1" t="s">
        <v>16</v>
      </c>
      <c r="M1" t="s">
        <v>11</v>
      </c>
      <c r="N1" t="s">
        <v>8</v>
      </c>
      <c r="P1" t="s">
        <v>17</v>
      </c>
      <c r="Q1" t="s">
        <v>11</v>
      </c>
      <c r="R1" t="s">
        <v>8</v>
      </c>
      <c r="T1" t="s">
        <v>136</v>
      </c>
      <c r="U1" t="s">
        <v>137</v>
      </c>
    </row>
    <row r="2" spans="6:21" x14ac:dyDescent="0.35">
      <c r="F2" s="6" t="s">
        <v>26</v>
      </c>
      <c r="G2">
        <v>5838</v>
      </c>
      <c r="H2" s="1">
        <f>(G2*0.00000000360819)*1000</f>
        <v>2.106461322E-2</v>
      </c>
      <c r="I2" s="1">
        <f t="shared" ref="I2:I9" si="0">((1.92*(H2/7130000000000000))^(1/3))*10000000</f>
        <v>17.83425872243264</v>
      </c>
      <c r="K2" s="9">
        <f t="shared" ref="K2:K9" si="1">(G2)^(1/2)*1.64 +G2</f>
        <v>5963.3071618064987</v>
      </c>
      <c r="L2" s="9">
        <f t="shared" ref="L2:L9" si="2">(G2)^(1/2)*3.29+2.72+G2</f>
        <v>6092.0983916727928</v>
      </c>
      <c r="M2" s="1">
        <f>(L2*0.00000000360819)*1000</f>
        <v>2.1981448495849855E-2</v>
      </c>
      <c r="N2" s="1">
        <f t="shared" ref="N2:N9" si="3">((1.92*(M2/7130000000000000))^(1/3))*10000000</f>
        <v>18.089337796364394</v>
      </c>
      <c r="P2" s="9">
        <f t="shared" ref="P2:P9" si="4">(G2)^(1/2)*4.65+2.72+G2</f>
        <v>6196.0116478050113</v>
      </c>
      <c r="Q2" s="1">
        <f>(P2*0.00000000360819)*1000</f>
        <v>2.2356387267493564E-2</v>
      </c>
      <c r="R2" s="1">
        <f t="shared" ref="R2" si="5">((1.92*(Q2/7130000000000000))^(1/3))*10000000</f>
        <v>18.191608776652416</v>
      </c>
      <c r="T2">
        <f t="shared" ref="T2:T9" si="6">G2*0.0001</f>
        <v>0.58379999999999999</v>
      </c>
      <c r="U2">
        <v>31.5</v>
      </c>
    </row>
    <row r="3" spans="6:21" x14ac:dyDescent="0.35">
      <c r="F3" s="6" t="s">
        <v>27</v>
      </c>
      <c r="G3">
        <v>7158</v>
      </c>
      <c r="H3" s="1">
        <f t="shared" ref="H3:H9" si="7">(G3*0.00000000360819)*1000</f>
        <v>2.582742402E-2</v>
      </c>
      <c r="I3" s="1">
        <f t="shared" si="0"/>
        <v>19.088168665116001</v>
      </c>
      <c r="K3" s="9">
        <f t="shared" si="1"/>
        <v>7296.752141605094</v>
      </c>
      <c r="L3" s="9">
        <f t="shared" si="2"/>
        <v>7439.0703328541213</v>
      </c>
      <c r="M3" s="1">
        <f t="shared" ref="M3:M9" si="8">(L3*0.00000000360819)*1000</f>
        <v>2.6841579184300912E-2</v>
      </c>
      <c r="N3" s="1">
        <f t="shared" si="3"/>
        <v>19.334810535725964</v>
      </c>
      <c r="P3" s="9">
        <f t="shared" si="4"/>
        <v>7554.1330844290769</v>
      </c>
      <c r="Q3" s="1">
        <f t="shared" ref="Q3:Q9" si="9">(P3*0.00000000360819)*1000</f>
        <v>2.7256747453906154E-2</v>
      </c>
      <c r="R3" s="1">
        <f t="shared" ref="R3:R9" si="10">((1.92*(Q3/7130000000000000))^(1/3))*10000000</f>
        <v>19.433987081508569</v>
      </c>
      <c r="T3">
        <f t="shared" si="6"/>
        <v>0.71579999999999999</v>
      </c>
      <c r="U3">
        <v>33.93</v>
      </c>
    </row>
    <row r="4" spans="6:21" x14ac:dyDescent="0.35">
      <c r="F4" s="6" t="s">
        <v>28</v>
      </c>
      <c r="G4">
        <v>26985</v>
      </c>
      <c r="H4" s="1">
        <f t="shared" si="7"/>
        <v>9.7367007150000004E-2</v>
      </c>
      <c r="I4" s="1">
        <f t="shared" si="0"/>
        <v>29.708074654444122</v>
      </c>
      <c r="K4" s="9">
        <f t="shared" si="1"/>
        <v>27254.404632476875</v>
      </c>
      <c r="L4" s="9">
        <f t="shared" si="2"/>
        <v>27528.171976127389</v>
      </c>
      <c r="M4" s="1">
        <f t="shared" si="8"/>
        <v>9.9326874842543086E-2</v>
      </c>
      <c r="N4" s="1">
        <f t="shared" si="3"/>
        <v>29.906079953504008</v>
      </c>
      <c r="P4" s="9">
        <f t="shared" si="4"/>
        <v>27751.580695742359</v>
      </c>
      <c r="Q4" s="1">
        <f t="shared" si="9"/>
        <v>0.10013297595057062</v>
      </c>
      <c r="R4" s="1">
        <f t="shared" si="10"/>
        <v>29.986764398102924</v>
      </c>
      <c r="T4">
        <f t="shared" si="6"/>
        <v>2.6985000000000001</v>
      </c>
      <c r="U4">
        <v>41.27</v>
      </c>
    </row>
    <row r="5" spans="6:21" x14ac:dyDescent="0.35">
      <c r="F5" s="7" t="s">
        <v>21</v>
      </c>
      <c r="G5">
        <v>4741</v>
      </c>
      <c r="H5" s="1">
        <f t="shared" si="7"/>
        <v>1.7106428789999999E-2</v>
      </c>
      <c r="I5" s="1">
        <f t="shared" si="0"/>
        <v>16.638864469148324</v>
      </c>
      <c r="K5" s="9">
        <f t="shared" si="1"/>
        <v>4853.9220687022689</v>
      </c>
      <c r="L5" s="9">
        <f t="shared" si="2"/>
        <v>4970.2526866039425</v>
      </c>
      <c r="M5" s="1">
        <f t="shared" si="8"/>
        <v>1.7933616041277477E-2</v>
      </c>
      <c r="N5" s="1">
        <f t="shared" si="3"/>
        <v>16.902846805708471</v>
      </c>
      <c r="P5" s="9">
        <f t="shared" si="4"/>
        <v>5063.8953777228971</v>
      </c>
      <c r="Q5" s="1">
        <f t="shared" si="9"/>
        <v>1.8271496662945981E-2</v>
      </c>
      <c r="R5" s="1">
        <f t="shared" si="10"/>
        <v>17.008340458131801</v>
      </c>
      <c r="T5">
        <f t="shared" si="6"/>
        <v>0.47410000000000002</v>
      </c>
      <c r="U5">
        <v>31.5</v>
      </c>
    </row>
    <row r="6" spans="6:21" x14ac:dyDescent="0.35">
      <c r="F6" s="7" t="s">
        <v>22</v>
      </c>
      <c r="G6">
        <v>9456</v>
      </c>
      <c r="H6" s="1">
        <f t="shared" si="7"/>
        <v>3.4119044639999999E-2</v>
      </c>
      <c r="I6" s="1">
        <f t="shared" si="0"/>
        <v>20.944477007297074</v>
      </c>
      <c r="K6" s="9">
        <f t="shared" si="1"/>
        <v>9615.4768246485983</v>
      </c>
      <c r="L6" s="9">
        <f t="shared" si="2"/>
        <v>9778.6460689596897</v>
      </c>
      <c r="M6" s="1">
        <f t="shared" si="8"/>
        <v>3.5283212959559662E-2</v>
      </c>
      <c r="N6" s="1">
        <f t="shared" si="3"/>
        <v>21.180031821915524</v>
      </c>
      <c r="P6" s="9">
        <f t="shared" si="4"/>
        <v>9910.8951430585275</v>
      </c>
      <c r="Q6" s="1">
        <f t="shared" si="9"/>
        <v>3.5760392746232349E-2</v>
      </c>
      <c r="R6" s="1">
        <f t="shared" si="10"/>
        <v>21.275086095126461</v>
      </c>
      <c r="T6">
        <f t="shared" si="6"/>
        <v>0.9456</v>
      </c>
      <c r="U6">
        <v>33.93</v>
      </c>
    </row>
    <row r="7" spans="6:21" x14ac:dyDescent="0.35">
      <c r="F7" s="6" t="s">
        <v>29</v>
      </c>
      <c r="G7">
        <v>3988</v>
      </c>
      <c r="H7" s="1">
        <f t="shared" si="7"/>
        <v>1.4389461720000002E-2</v>
      </c>
      <c r="I7" s="1">
        <f t="shared" si="0"/>
        <v>15.706716887438153</v>
      </c>
      <c r="K7" s="9">
        <f t="shared" si="1"/>
        <v>4091.5670063292359</v>
      </c>
      <c r="L7" s="9">
        <f t="shared" si="2"/>
        <v>4198.4855187946259</v>
      </c>
      <c r="M7" s="1">
        <f t="shared" si="8"/>
        <v>1.5148933464059582E-2</v>
      </c>
      <c r="N7" s="1">
        <f t="shared" si="3"/>
        <v>15.97832506762891</v>
      </c>
      <c r="P7" s="9">
        <f t="shared" si="4"/>
        <v>4284.3703533115531</v>
      </c>
      <c r="Q7" s="1">
        <f t="shared" si="9"/>
        <v>1.5458822265115213E-2</v>
      </c>
      <c r="R7" s="1">
        <f t="shared" si="10"/>
        <v>16.086542139075586</v>
      </c>
      <c r="T7">
        <f t="shared" si="6"/>
        <v>0.39880000000000004</v>
      </c>
      <c r="U7">
        <v>31.5</v>
      </c>
    </row>
    <row r="8" spans="6:21" x14ac:dyDescent="0.35">
      <c r="F8" s="6" t="s">
        <v>30</v>
      </c>
      <c r="G8">
        <v>3756</v>
      </c>
      <c r="H8" s="1">
        <f t="shared" si="7"/>
        <v>1.355236164E-2</v>
      </c>
      <c r="I8" s="1">
        <f t="shared" si="0"/>
        <v>15.396035140100775</v>
      </c>
      <c r="K8" s="9">
        <f t="shared" si="1"/>
        <v>3856.5093906060524</v>
      </c>
      <c r="L8" s="9">
        <f t="shared" si="2"/>
        <v>3960.3516433499462</v>
      </c>
      <c r="M8" s="1">
        <f t="shared" si="8"/>
        <v>1.4289701196018842E-2</v>
      </c>
      <c r="N8" s="1">
        <f t="shared" si="3"/>
        <v>15.670335044945116</v>
      </c>
      <c r="P8" s="9">
        <f t="shared" si="4"/>
        <v>4043.7008940964288</v>
      </c>
      <c r="Q8" s="1">
        <f t="shared" si="9"/>
        <v>1.4590441129069794E-2</v>
      </c>
      <c r="R8" s="1">
        <f t="shared" si="10"/>
        <v>15.779504944186582</v>
      </c>
      <c r="T8">
        <f t="shared" si="6"/>
        <v>0.37560000000000004</v>
      </c>
      <c r="U8">
        <v>31.5</v>
      </c>
    </row>
    <row r="9" spans="6:21" x14ac:dyDescent="0.35">
      <c r="F9" s="6" t="s">
        <v>31</v>
      </c>
      <c r="G9">
        <v>5811</v>
      </c>
      <c r="H9" s="1">
        <f t="shared" si="7"/>
        <v>2.0967192090000003E-2</v>
      </c>
      <c r="I9" s="1">
        <f t="shared" si="0"/>
        <v>17.80672250973825</v>
      </c>
      <c r="K9" s="9">
        <f t="shared" si="1"/>
        <v>5936.0170612356569</v>
      </c>
      <c r="L9" s="9">
        <f t="shared" si="2"/>
        <v>6064.5164216251897</v>
      </c>
      <c r="M9" s="1">
        <f t="shared" si="8"/>
        <v>2.1881927507343791E-2</v>
      </c>
      <c r="N9" s="1">
        <f t="shared" si="3"/>
        <v>18.061996672191466</v>
      </c>
      <c r="P9" s="9">
        <f t="shared" si="4"/>
        <v>6168.1891065523196</v>
      </c>
      <c r="Q9" s="1">
        <f t="shared" si="9"/>
        <v>2.2255998252371012E-2</v>
      </c>
      <c r="R9" s="1">
        <f t="shared" si="10"/>
        <v>18.164338746898377</v>
      </c>
      <c r="T9">
        <f t="shared" si="6"/>
        <v>0.58110000000000006</v>
      </c>
      <c r="U9">
        <v>31.5</v>
      </c>
    </row>
    <row r="10" spans="6:21" ht="17" x14ac:dyDescent="0.35">
      <c r="G10" s="8" t="s">
        <v>32</v>
      </c>
      <c r="I10" s="1"/>
      <c r="J10" s="1"/>
      <c r="L10" s="9"/>
      <c r="M10" s="9"/>
      <c r="N10" s="1"/>
      <c r="O10" s="1"/>
      <c r="Q10" s="9"/>
      <c r="R10" s="1"/>
      <c r="S10" s="1"/>
    </row>
    <row r="11" spans="6:21" ht="17" x14ac:dyDescent="0.35">
      <c r="G11" s="8" t="s">
        <v>33</v>
      </c>
      <c r="I11" s="1"/>
      <c r="J11" s="1"/>
      <c r="L11" s="9"/>
      <c r="M11" s="9"/>
      <c r="N11" s="1"/>
      <c r="O11" s="1"/>
      <c r="Q11" s="9"/>
      <c r="R11" s="1"/>
      <c r="S11" s="1"/>
    </row>
    <row r="12" spans="6:21" ht="17" x14ac:dyDescent="0.35">
      <c r="G12" s="8" t="s">
        <v>34</v>
      </c>
      <c r="I12" s="1"/>
      <c r="J12" s="1"/>
      <c r="K12">
        <v>7130000000000000</v>
      </c>
      <c r="L12" s="9"/>
      <c r="M12" s="9"/>
      <c r="N12" s="1"/>
      <c r="O12" s="1"/>
      <c r="Q12" s="9"/>
      <c r="R12" s="1"/>
      <c r="S12" s="1"/>
    </row>
    <row r="13" spans="6:21" x14ac:dyDescent="0.35">
      <c r="G13" s="8" t="s">
        <v>35</v>
      </c>
      <c r="I13" s="1"/>
      <c r="J13" s="1"/>
      <c r="L13" s="9"/>
      <c r="M13" s="9"/>
      <c r="N13" s="1"/>
      <c r="O13" s="1"/>
      <c r="Q13" s="9"/>
      <c r="R13" s="1"/>
      <c r="S13" s="1"/>
    </row>
    <row r="14" spans="6:21" ht="16" x14ac:dyDescent="0.35">
      <c r="G14" s="8" t="s">
        <v>36</v>
      </c>
    </row>
    <row r="15" spans="6:21" x14ac:dyDescent="0.35">
      <c r="I15" t="s">
        <v>134</v>
      </c>
    </row>
    <row r="18" spans="6:21" x14ac:dyDescent="0.35">
      <c r="G18" t="s">
        <v>38</v>
      </c>
      <c r="H18" t="s">
        <v>135</v>
      </c>
      <c r="I18" t="s">
        <v>11</v>
      </c>
      <c r="J18" t="s">
        <v>8</v>
      </c>
      <c r="L18" t="s">
        <v>15</v>
      </c>
      <c r="M18" t="s">
        <v>16</v>
      </c>
      <c r="N18" t="s">
        <v>11</v>
      </c>
      <c r="O18" t="s">
        <v>8</v>
      </c>
      <c r="Q18" t="s">
        <v>17</v>
      </c>
      <c r="R18" t="s">
        <v>11</v>
      </c>
      <c r="S18" t="s">
        <v>8</v>
      </c>
      <c r="T18" t="s">
        <v>136</v>
      </c>
      <c r="U18" t="s">
        <v>137</v>
      </c>
    </row>
    <row r="19" spans="6:21" x14ac:dyDescent="0.35">
      <c r="F19">
        <v>10</v>
      </c>
      <c r="G19">
        <v>8507</v>
      </c>
      <c r="H19" s="1">
        <f>(G19*0.00000000360819)*1000</f>
        <v>3.0694872330000005E-2</v>
      </c>
      <c r="I19" s="1">
        <f t="shared" ref="I19:I24" si="11">((1.92*(H19/7130000000000000))^(1/3))*10000000</f>
        <v>20.218976930145004</v>
      </c>
      <c r="J19" s="10"/>
      <c r="K19" s="9">
        <f t="shared" ref="K19:K24" si="12">(G19)^(1/2)*1.64 +G19</f>
        <v>8658.2627753282341</v>
      </c>
      <c r="L19" s="9">
        <f t="shared" ref="L19:L24" si="13">(G19)^(1/2)*3.29+2.72+G19</f>
        <v>8813.1678846523737</v>
      </c>
      <c r="M19" s="1">
        <f>(L19*0.00000000360819)*1000</f>
        <v>3.179958422972385E-2</v>
      </c>
      <c r="N19" s="1">
        <f t="shared" ref="N19:N24" si="14">((1.92*(M19/7130000000000000))^(1/3))*10000000</f>
        <v>20.458684902034776</v>
      </c>
      <c r="P19" s="9">
        <f t="shared" ref="P19:P24" si="15">(G19)^(1/2)*4.65+2.72+G19</f>
        <v>8938.6053080952988</v>
      </c>
      <c r="Q19" s="1">
        <f>(P19*0.00000000360819)*1000</f>
        <v>3.2252186286616379E-2</v>
      </c>
      <c r="R19" s="1">
        <f t="shared" ref="R19" si="16">((1.92*(Q19/7130000000000000))^(1/3))*10000000</f>
        <v>20.555290528637503</v>
      </c>
      <c r="T19">
        <f t="shared" ref="T19:T24" si="17">G19*0.0001</f>
        <v>0.85070000000000001</v>
      </c>
      <c r="U19">
        <v>33.93</v>
      </c>
    </row>
    <row r="20" spans="6:21" x14ac:dyDescent="0.35">
      <c r="F20">
        <v>20</v>
      </c>
      <c r="G20">
        <v>5698</v>
      </c>
      <c r="H20" s="1">
        <f t="shared" ref="H20:H24" si="18">(G20*0.00000000360819)*1000</f>
        <v>2.0559466620000001E-2</v>
      </c>
      <c r="I20" s="1">
        <f t="shared" si="11"/>
        <v>17.690543702980964</v>
      </c>
      <c r="K20" s="9">
        <f t="shared" si="12"/>
        <v>5821.7955605019824</v>
      </c>
      <c r="L20" s="9">
        <f t="shared" si="13"/>
        <v>5949.0659719826353</v>
      </c>
      <c r="M20" s="1">
        <f t="shared" ref="M20:M24" si="19">(L20*0.00000000360819)*1000</f>
        <v>2.1465360349448025E-2</v>
      </c>
      <c r="N20" s="1">
        <f t="shared" si="14"/>
        <v>17.946645907736521</v>
      </c>
      <c r="P20" s="9">
        <f t="shared" si="15"/>
        <v>6051.7257050818407</v>
      </c>
      <c r="Q20" s="1">
        <f t="shared" ref="Q20:Q24" si="20">(P20*0.00000000360819)*1000</f>
        <v>2.1835776171819248E-2</v>
      </c>
      <c r="R20" s="1">
        <f t="shared" ref="R20:R24" si="21">((1.92*(Q20/7130000000000000))^(1/3))*10000000</f>
        <v>18.049289504045205</v>
      </c>
      <c r="T20">
        <f t="shared" si="17"/>
        <v>0.56979999999999997</v>
      </c>
      <c r="U20">
        <v>31.5</v>
      </c>
    </row>
    <row r="21" spans="6:21" x14ac:dyDescent="0.35">
      <c r="F21">
        <v>30</v>
      </c>
      <c r="G21">
        <v>22725</v>
      </c>
      <c r="H21" s="1">
        <f t="shared" si="18"/>
        <v>8.1996117750000014E-2</v>
      </c>
      <c r="I21" s="1">
        <f t="shared" si="11"/>
        <v>28.054443811566756</v>
      </c>
      <c r="K21" s="9">
        <f t="shared" si="12"/>
        <v>22972.226940279576</v>
      </c>
      <c r="L21" s="9">
        <f t="shared" si="13"/>
        <v>23223.681361902316</v>
      </c>
      <c r="M21" s="1">
        <f t="shared" si="19"/>
        <v>8.379545485320232E-2</v>
      </c>
      <c r="N21" s="1">
        <f t="shared" si="14"/>
        <v>28.258171324565435</v>
      </c>
      <c r="P21" s="9">
        <f t="shared" si="15"/>
        <v>23428.698824573181</v>
      </c>
      <c r="Q21" s="1">
        <f t="shared" si="20"/>
        <v>8.4535196811836716E-2</v>
      </c>
      <c r="R21" s="1">
        <f t="shared" si="21"/>
        <v>28.341081718428288</v>
      </c>
      <c r="T21">
        <f t="shared" si="17"/>
        <v>2.2725</v>
      </c>
      <c r="U21">
        <v>39.69</v>
      </c>
    </row>
    <row r="22" spans="6:21" x14ac:dyDescent="0.35">
      <c r="F22">
        <v>40</v>
      </c>
      <c r="G22">
        <v>8419</v>
      </c>
      <c r="H22" s="1">
        <f t="shared" si="18"/>
        <v>3.0377351609999999E-2</v>
      </c>
      <c r="I22" s="1">
        <f t="shared" si="11"/>
        <v>20.149017263737733</v>
      </c>
      <c r="K22" s="9">
        <f t="shared" si="12"/>
        <v>8569.4783785133259</v>
      </c>
      <c r="L22" s="9">
        <f t="shared" si="13"/>
        <v>8723.594308115149</v>
      </c>
      <c r="M22" s="1">
        <f t="shared" si="19"/>
        <v>3.1476385746598001E-2</v>
      </c>
      <c r="N22" s="1">
        <f t="shared" si="14"/>
        <v>20.389137403631985</v>
      </c>
      <c r="P22" s="9">
        <f t="shared" si="15"/>
        <v>8848.3812561505911</v>
      </c>
      <c r="Q22" s="1">
        <f t="shared" si="20"/>
        <v>3.1926640764629997E-2</v>
      </c>
      <c r="R22" s="1">
        <f t="shared" si="21"/>
        <v>20.485896528894763</v>
      </c>
      <c r="T22">
        <f t="shared" si="17"/>
        <v>0.84190000000000009</v>
      </c>
      <c r="U22">
        <v>33.93</v>
      </c>
    </row>
    <row r="23" spans="6:21" x14ac:dyDescent="0.35">
      <c r="F23">
        <v>50</v>
      </c>
      <c r="G23">
        <v>8756</v>
      </c>
      <c r="H23" s="1">
        <f t="shared" si="18"/>
        <v>3.1593311640000003E-2</v>
      </c>
      <c r="I23" s="1">
        <f t="shared" si="11"/>
        <v>20.41435283780898</v>
      </c>
      <c r="K23" s="9">
        <f t="shared" si="12"/>
        <v>8909.4605408565985</v>
      </c>
      <c r="L23" s="9">
        <f t="shared" si="13"/>
        <v>9066.5768167184215</v>
      </c>
      <c r="M23" s="1">
        <f t="shared" si="19"/>
        <v>3.2713931804315241E-2</v>
      </c>
      <c r="N23" s="1">
        <f t="shared" si="14"/>
        <v>20.652920864125779</v>
      </c>
      <c r="P23" s="9">
        <f t="shared" si="15"/>
        <v>9193.8367774287726</v>
      </c>
      <c r="Q23" s="1">
        <f t="shared" si="20"/>
        <v>3.3173109921950723E-2</v>
      </c>
      <c r="R23" s="1">
        <f t="shared" si="21"/>
        <v>20.74910151815358</v>
      </c>
      <c r="T23">
        <f t="shared" si="17"/>
        <v>0.87560000000000004</v>
      </c>
      <c r="U23">
        <v>33.93</v>
      </c>
    </row>
    <row r="24" spans="6:21" x14ac:dyDescent="0.35">
      <c r="F24">
        <v>60</v>
      </c>
      <c r="G24">
        <v>6907</v>
      </c>
      <c r="H24" s="1">
        <f t="shared" si="18"/>
        <v>2.492176833E-2</v>
      </c>
      <c r="I24" s="1">
        <f t="shared" si="11"/>
        <v>18.862395690589754</v>
      </c>
      <c r="K24" s="9">
        <f t="shared" si="12"/>
        <v>7043.297715314674</v>
      </c>
      <c r="L24" s="9">
        <f t="shared" si="13"/>
        <v>7183.1465142593161</v>
      </c>
      <c r="M24" s="1">
        <f t="shared" si="19"/>
        <v>2.5918157421285323E-2</v>
      </c>
      <c r="N24" s="1">
        <f t="shared" si="14"/>
        <v>19.110495195275465</v>
      </c>
      <c r="P24" s="9">
        <f t="shared" si="15"/>
        <v>7296.1738879348995</v>
      </c>
      <c r="Q24" s="1">
        <f t="shared" si="20"/>
        <v>2.6325981660707827E-2</v>
      </c>
      <c r="R24" s="1">
        <f t="shared" si="21"/>
        <v>19.210209054823054</v>
      </c>
      <c r="T24">
        <f t="shared" si="17"/>
        <v>0.69069999999999998</v>
      </c>
      <c r="U24">
        <v>33.93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Q22"/>
  <sheetViews>
    <sheetView zoomScale="78" workbookViewId="0">
      <selection activeCell="O5" sqref="O5"/>
    </sheetView>
  </sheetViews>
  <sheetFormatPr defaultRowHeight="14.5" x14ac:dyDescent="0.35"/>
  <cols>
    <col min="3" max="3" width="2.54296875" customWidth="1"/>
    <col min="4" max="4" width="7.26953125" hidden="1" customWidth="1"/>
    <col min="5" max="5" width="8.7265625" hidden="1" customWidth="1"/>
    <col min="6" max="6" width="14.26953125" customWidth="1"/>
    <col min="7" max="7" width="25.1796875" customWidth="1"/>
    <col min="8" max="8" width="21.90625" customWidth="1"/>
    <col min="9" max="9" width="19.7265625" customWidth="1"/>
    <col min="10" max="10" width="0.1796875" customWidth="1"/>
    <col min="11" max="11" width="23.08984375" customWidth="1"/>
    <col min="12" max="12" width="28.26953125" customWidth="1"/>
    <col min="13" max="13" width="22.36328125" customWidth="1"/>
    <col min="14" max="14" width="1.81640625" hidden="1" customWidth="1"/>
    <col min="15" max="15" width="18.90625" customWidth="1"/>
    <col min="16" max="16" width="23.36328125" customWidth="1"/>
    <col min="17" max="17" width="22.6328125" customWidth="1"/>
  </cols>
  <sheetData>
    <row r="2" spans="6:17" ht="15" thickBot="1" x14ac:dyDescent="0.4"/>
    <row r="3" spans="6:17" ht="15" thickBot="1" x14ac:dyDescent="0.4">
      <c r="F3" s="11"/>
      <c r="G3" s="36" t="s">
        <v>39</v>
      </c>
      <c r="H3" s="37"/>
      <c r="I3" s="38"/>
      <c r="J3" s="12"/>
      <c r="K3" s="39" t="s">
        <v>40</v>
      </c>
      <c r="L3" s="37"/>
      <c r="M3" s="38"/>
    </row>
    <row r="4" spans="6:17" ht="21.5" thickBot="1" x14ac:dyDescent="0.4">
      <c r="F4" s="13" t="s">
        <v>41</v>
      </c>
      <c r="G4" s="14" t="s">
        <v>42</v>
      </c>
      <c r="H4" s="14" t="s">
        <v>43</v>
      </c>
      <c r="I4" s="14" t="s">
        <v>44</v>
      </c>
      <c r="J4" s="15"/>
      <c r="K4" s="14" t="s">
        <v>45</v>
      </c>
      <c r="L4" s="14" t="s">
        <v>43</v>
      </c>
      <c r="M4" s="14" t="s">
        <v>44</v>
      </c>
    </row>
    <row r="5" spans="6:17" ht="15" thickBot="1" x14ac:dyDescent="0.4">
      <c r="F5" s="5">
        <v>10</v>
      </c>
      <c r="G5" s="16" t="s">
        <v>46</v>
      </c>
      <c r="H5" s="16" t="s">
        <v>47</v>
      </c>
      <c r="I5" s="16">
        <v>1.3</v>
      </c>
      <c r="J5" s="17"/>
      <c r="K5" s="16" t="s">
        <v>48</v>
      </c>
      <c r="L5" s="16" t="s">
        <v>69</v>
      </c>
      <c r="M5" s="16">
        <v>0.6</v>
      </c>
    </row>
    <row r="6" spans="6:17" ht="15" thickBot="1" x14ac:dyDescent="0.4">
      <c r="F6" s="5">
        <v>20</v>
      </c>
      <c r="G6" s="16" t="s">
        <v>49</v>
      </c>
      <c r="H6" s="16" t="s">
        <v>50</v>
      </c>
      <c r="I6" s="16">
        <v>5.9</v>
      </c>
      <c r="J6" s="17"/>
      <c r="K6" s="16" t="s">
        <v>51</v>
      </c>
      <c r="L6" s="16" t="s">
        <v>52</v>
      </c>
      <c r="M6" s="16">
        <v>1.3</v>
      </c>
    </row>
    <row r="7" spans="6:17" ht="15" thickBot="1" x14ac:dyDescent="0.4">
      <c r="F7" s="5">
        <v>30</v>
      </c>
      <c r="G7" s="16" t="s">
        <v>53</v>
      </c>
      <c r="H7" s="16" t="s">
        <v>54</v>
      </c>
      <c r="I7" s="16">
        <v>14.6</v>
      </c>
      <c r="J7" s="17"/>
      <c r="K7" s="16" t="s">
        <v>55</v>
      </c>
      <c r="L7" s="16" t="s">
        <v>56</v>
      </c>
      <c r="M7" s="16">
        <v>1.6</v>
      </c>
    </row>
    <row r="8" spans="6:17" ht="15" thickBot="1" x14ac:dyDescent="0.4">
      <c r="F8" s="5">
        <v>40</v>
      </c>
      <c r="G8" s="16" t="s">
        <v>57</v>
      </c>
      <c r="H8" s="16" t="s">
        <v>58</v>
      </c>
      <c r="I8" s="16">
        <v>2.8</v>
      </c>
      <c r="J8" s="17"/>
      <c r="K8" s="16" t="s">
        <v>59</v>
      </c>
      <c r="L8" s="16" t="s">
        <v>60</v>
      </c>
      <c r="M8" s="16">
        <v>3.3</v>
      </c>
    </row>
    <row r="9" spans="6:17" ht="15" thickBot="1" x14ac:dyDescent="0.4">
      <c r="F9" s="5">
        <v>50</v>
      </c>
      <c r="G9" s="16" t="s">
        <v>61</v>
      </c>
      <c r="H9" s="16" t="s">
        <v>62</v>
      </c>
      <c r="I9" s="16">
        <v>1.1000000000000001</v>
      </c>
      <c r="J9" s="17"/>
      <c r="K9" s="16" t="s">
        <v>63</v>
      </c>
      <c r="L9" s="16" t="s">
        <v>64</v>
      </c>
      <c r="M9" s="16">
        <v>1.3</v>
      </c>
    </row>
    <row r="10" spans="6:17" ht="15" thickBot="1" x14ac:dyDescent="0.4">
      <c r="F10" s="18">
        <v>60</v>
      </c>
      <c r="G10" s="19" t="s">
        <v>65</v>
      </c>
      <c r="H10" s="19" t="s">
        <v>66</v>
      </c>
      <c r="I10" s="19">
        <v>0.7</v>
      </c>
      <c r="J10" s="15"/>
      <c r="K10" s="19" t="s">
        <v>67</v>
      </c>
      <c r="L10" s="19" t="s">
        <v>68</v>
      </c>
      <c r="M10" s="19">
        <v>2.8</v>
      </c>
    </row>
    <row r="12" spans="6:17" ht="15" thickBot="1" x14ac:dyDescent="0.4"/>
    <row r="13" spans="6:17" ht="15" thickBot="1" x14ac:dyDescent="0.4">
      <c r="F13" s="11"/>
      <c r="G13" s="40" t="s">
        <v>70</v>
      </c>
      <c r="H13" s="41"/>
      <c r="I13" s="42"/>
      <c r="J13" s="20"/>
      <c r="K13" s="40" t="s">
        <v>71</v>
      </c>
      <c r="L13" s="41"/>
      <c r="M13" s="43"/>
      <c r="N13" s="21"/>
      <c r="O13" s="40" t="s">
        <v>72</v>
      </c>
      <c r="P13" s="41"/>
      <c r="Q13" s="44"/>
    </row>
    <row r="14" spans="6:17" ht="15" thickBot="1" x14ac:dyDescent="0.4">
      <c r="F14" s="22" t="s">
        <v>73</v>
      </c>
      <c r="G14" s="23" t="s">
        <v>74</v>
      </c>
      <c r="H14" s="23" t="s">
        <v>75</v>
      </c>
      <c r="I14" s="24" t="s">
        <v>44</v>
      </c>
      <c r="J14" s="25"/>
      <c r="K14" s="23" t="s">
        <v>74</v>
      </c>
      <c r="L14" s="23" t="s">
        <v>75</v>
      </c>
      <c r="M14" s="26" t="s">
        <v>44</v>
      </c>
      <c r="N14" s="23"/>
      <c r="O14" s="23" t="s">
        <v>74</v>
      </c>
      <c r="P14" s="23" t="s">
        <v>75</v>
      </c>
      <c r="Q14" s="23" t="s">
        <v>44</v>
      </c>
    </row>
    <row r="15" spans="6:17" ht="15" thickBot="1" x14ac:dyDescent="0.4">
      <c r="F15" s="3" t="s">
        <v>18</v>
      </c>
      <c r="G15" s="27" t="s">
        <v>76</v>
      </c>
      <c r="H15" s="27" t="s">
        <v>77</v>
      </c>
      <c r="I15" s="28">
        <v>1.5</v>
      </c>
      <c r="J15" s="29"/>
      <c r="K15" s="27" t="s">
        <v>78</v>
      </c>
      <c r="L15" s="27" t="s">
        <v>79</v>
      </c>
      <c r="M15" s="30">
        <v>6.8</v>
      </c>
      <c r="N15" s="27"/>
      <c r="O15" s="27" t="s">
        <v>80</v>
      </c>
      <c r="P15" s="27" t="s">
        <v>81</v>
      </c>
      <c r="Q15" s="27" t="s">
        <v>81</v>
      </c>
    </row>
    <row r="16" spans="6:17" ht="15" thickBot="1" x14ac:dyDescent="0.4">
      <c r="F16" s="3" t="s">
        <v>19</v>
      </c>
      <c r="G16" s="27" t="s">
        <v>82</v>
      </c>
      <c r="H16" s="27" t="s">
        <v>83</v>
      </c>
      <c r="I16" s="28">
        <v>4</v>
      </c>
      <c r="J16" s="29"/>
      <c r="K16" s="27" t="s">
        <v>84</v>
      </c>
      <c r="L16" s="27" t="s">
        <v>85</v>
      </c>
      <c r="M16" s="30">
        <v>10.199999999999999</v>
      </c>
      <c r="N16" s="27"/>
      <c r="O16" s="27" t="s">
        <v>86</v>
      </c>
      <c r="P16" s="27" t="s">
        <v>87</v>
      </c>
      <c r="Q16" s="27">
        <v>2.2000000000000002</v>
      </c>
    </row>
    <row r="17" spans="6:17" ht="15" thickBot="1" x14ac:dyDescent="0.4">
      <c r="F17" s="3" t="s">
        <v>20</v>
      </c>
      <c r="G17" s="27" t="s">
        <v>88</v>
      </c>
      <c r="H17" s="27" t="s">
        <v>89</v>
      </c>
      <c r="I17" s="28">
        <v>10.3</v>
      </c>
      <c r="J17" s="29"/>
      <c r="K17" s="27" t="s">
        <v>90</v>
      </c>
      <c r="L17" s="27" t="s">
        <v>91</v>
      </c>
      <c r="M17" s="30">
        <v>8.6999999999999993</v>
      </c>
      <c r="N17" s="27"/>
      <c r="O17" s="27" t="s">
        <v>92</v>
      </c>
      <c r="P17" s="27" t="s">
        <v>93</v>
      </c>
      <c r="Q17" s="27">
        <v>3</v>
      </c>
    </row>
    <row r="18" spans="6:17" ht="15" thickBot="1" x14ac:dyDescent="0.4">
      <c r="F18" s="2" t="s">
        <v>21</v>
      </c>
      <c r="G18" s="27" t="s">
        <v>94</v>
      </c>
      <c r="H18" s="27" t="s">
        <v>95</v>
      </c>
      <c r="I18" s="28">
        <v>0.9</v>
      </c>
      <c r="J18" s="29"/>
      <c r="K18" s="27" t="s">
        <v>96</v>
      </c>
      <c r="L18" s="27" t="s">
        <v>97</v>
      </c>
      <c r="M18" s="30">
        <v>0.3</v>
      </c>
      <c r="N18" s="27"/>
      <c r="O18" s="27" t="s">
        <v>98</v>
      </c>
      <c r="P18" s="27" t="s">
        <v>81</v>
      </c>
      <c r="Q18" s="27" t="s">
        <v>81</v>
      </c>
    </row>
    <row r="19" spans="6:17" ht="15" thickBot="1" x14ac:dyDescent="0.4">
      <c r="F19" s="2" t="s">
        <v>22</v>
      </c>
      <c r="G19" s="27" t="s">
        <v>99</v>
      </c>
      <c r="H19" s="27" t="s">
        <v>100</v>
      </c>
      <c r="I19" s="28">
        <v>0.1</v>
      </c>
      <c r="J19" s="29"/>
      <c r="K19" s="27" t="s">
        <v>101</v>
      </c>
      <c r="L19" s="27" t="s">
        <v>102</v>
      </c>
      <c r="M19" s="30">
        <v>0.2</v>
      </c>
      <c r="N19" s="27"/>
      <c r="O19" s="27" t="s">
        <v>103</v>
      </c>
      <c r="P19" s="27" t="s">
        <v>81</v>
      </c>
      <c r="Q19" s="27" t="s">
        <v>81</v>
      </c>
    </row>
    <row r="20" spans="6:17" ht="15" thickBot="1" x14ac:dyDescent="0.4">
      <c r="F20" s="3" t="s">
        <v>23</v>
      </c>
      <c r="G20" s="27" t="s">
        <v>104</v>
      </c>
      <c r="H20" s="27" t="s">
        <v>105</v>
      </c>
      <c r="I20" s="28">
        <v>7</v>
      </c>
      <c r="J20" s="29"/>
      <c r="K20" s="27" t="s">
        <v>86</v>
      </c>
      <c r="L20" s="27" t="s">
        <v>106</v>
      </c>
      <c r="M20" s="30">
        <v>2</v>
      </c>
      <c r="N20" s="27"/>
      <c r="O20" s="27" t="s">
        <v>107</v>
      </c>
      <c r="P20" s="27" t="s">
        <v>81</v>
      </c>
      <c r="Q20" s="27" t="s">
        <v>81</v>
      </c>
    </row>
    <row r="21" spans="6:17" ht="15" thickBot="1" x14ac:dyDescent="0.4">
      <c r="F21" s="3" t="s">
        <v>24</v>
      </c>
      <c r="G21" s="27" t="s">
        <v>108</v>
      </c>
      <c r="H21" s="27" t="s">
        <v>109</v>
      </c>
      <c r="I21" s="28">
        <v>8.8000000000000007</v>
      </c>
      <c r="J21" s="29"/>
      <c r="K21" s="27" t="s">
        <v>110</v>
      </c>
      <c r="L21" s="27" t="s">
        <v>111</v>
      </c>
      <c r="M21" s="30">
        <v>0.4</v>
      </c>
      <c r="N21" s="27"/>
      <c r="O21" s="27" t="s">
        <v>112</v>
      </c>
      <c r="P21" s="27" t="s">
        <v>81</v>
      </c>
      <c r="Q21" s="27" t="s">
        <v>81</v>
      </c>
    </row>
    <row r="22" spans="6:17" ht="15" thickBot="1" x14ac:dyDescent="0.4">
      <c r="F22" s="4" t="s">
        <v>25</v>
      </c>
      <c r="G22" s="31" t="s">
        <v>113</v>
      </c>
      <c r="H22" s="31" t="s">
        <v>114</v>
      </c>
      <c r="I22" s="32">
        <v>1.5</v>
      </c>
      <c r="J22" s="25"/>
      <c r="K22" s="31" t="s">
        <v>115</v>
      </c>
      <c r="L22" s="31" t="s">
        <v>116</v>
      </c>
      <c r="M22" s="33">
        <v>2.2999999999999998</v>
      </c>
      <c r="N22" s="31"/>
      <c r="O22" s="31" t="s">
        <v>117</v>
      </c>
      <c r="P22" s="31" t="s">
        <v>118</v>
      </c>
      <c r="Q22" s="31">
        <v>2</v>
      </c>
    </row>
  </sheetData>
  <mergeCells count="5">
    <mergeCell ref="G3:I3"/>
    <mergeCell ref="K3:M3"/>
    <mergeCell ref="G13:I13"/>
    <mergeCell ref="K13:M13"/>
    <mergeCell ref="O13:Q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Abbreviation</vt:lpstr>
      <vt:lpstr>Muller</vt:lpstr>
      <vt:lpstr>Winnipeg</vt:lpstr>
      <vt:lpstr>Thresholds LOD</vt:lpstr>
      <vt:lpstr>Concentration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CEOS</dc:creator>
  <cp:lastModifiedBy>Richard Oliveira</cp:lastModifiedBy>
  <dcterms:created xsi:type="dcterms:W3CDTF">2024-02-05T23:18:59Z</dcterms:created>
  <dcterms:modified xsi:type="dcterms:W3CDTF">2025-01-06T19:14:58Z</dcterms:modified>
</cp:coreProperties>
</file>